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esktop\CM MESTRADO\Modelagem SML\"/>
    </mc:Choice>
  </mc:AlternateContent>
  <xr:revisionPtr revIDLastSave="0" documentId="13_ncr:1_{093CC16F-5145-4E56-841E-E9D09F9CB4B4}" xr6:coauthVersionLast="47" xr6:coauthVersionMax="47" xr10:uidLastSave="{00000000-0000-0000-0000-000000000000}"/>
  <bookViews>
    <workbookView xWindow="-120" yWindow="-120" windowWidth="24240" windowHeight="13020" tabRatio="570" xr2:uid="{00000000-000D-0000-FFFF-FFFF00000000}"/>
  </bookViews>
  <sheets>
    <sheet name="C2- Dados de sincronizacao" sheetId="1" r:id="rId1"/>
    <sheet name="SML" sheetId="5" r:id="rId2"/>
    <sheet name="Gráfico E.V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" i="1" l="1"/>
  <c r="F72" i="1"/>
  <c r="H72" i="1"/>
  <c r="I72" i="1"/>
  <c r="I133" i="1"/>
  <c r="D133" i="1"/>
  <c r="I132" i="1"/>
  <c r="H132" i="1"/>
  <c r="H133" i="1" s="1"/>
  <c r="I131" i="1"/>
  <c r="I130" i="1"/>
  <c r="I129" i="1"/>
  <c r="I128" i="1"/>
  <c r="D128" i="1"/>
  <c r="D129" i="1" s="1"/>
  <c r="D130" i="1" s="1"/>
  <c r="I127" i="1"/>
  <c r="I126" i="1"/>
  <c r="H126" i="1"/>
  <c r="H127" i="1" s="1"/>
  <c r="H128" i="1" s="1"/>
  <c r="H129" i="1" s="1"/>
  <c r="H130" i="1" s="1"/>
  <c r="I125" i="1"/>
  <c r="I124" i="1"/>
  <c r="I123" i="1"/>
  <c r="I122" i="1"/>
  <c r="I121" i="1"/>
  <c r="H121" i="1"/>
  <c r="H122" i="1" s="1"/>
  <c r="H123" i="1" s="1"/>
  <c r="D121" i="1"/>
  <c r="D122" i="1" s="1"/>
  <c r="D123" i="1" s="1"/>
  <c r="I120" i="1"/>
  <c r="I119" i="1"/>
  <c r="I118" i="1"/>
  <c r="I117" i="1"/>
  <c r="D117" i="1"/>
  <c r="D118" i="1" s="1"/>
  <c r="D119" i="1" s="1"/>
  <c r="I116" i="1"/>
  <c r="I115" i="1"/>
  <c r="I114" i="1"/>
  <c r="H114" i="1"/>
  <c r="H115" i="1" s="1"/>
  <c r="H116" i="1" s="1"/>
  <c r="H117" i="1" s="1"/>
  <c r="H118" i="1" s="1"/>
  <c r="H119" i="1" s="1"/>
  <c r="I113" i="1"/>
  <c r="I112" i="1"/>
  <c r="I111" i="1"/>
  <c r="D111" i="1"/>
  <c r="D112" i="1" s="1"/>
  <c r="I110" i="1"/>
  <c r="I109" i="1"/>
  <c r="H109" i="1"/>
  <c r="H110" i="1" s="1"/>
  <c r="H111" i="1" s="1"/>
  <c r="H112" i="1" s="1"/>
  <c r="I108" i="1"/>
  <c r="I107" i="1"/>
  <c r="I106" i="1"/>
  <c r="H106" i="1"/>
  <c r="I105" i="1"/>
  <c r="I104" i="1"/>
  <c r="H104" i="1"/>
  <c r="I103" i="1"/>
  <c r="I102" i="1"/>
  <c r="I101" i="1"/>
  <c r="I100" i="1"/>
  <c r="I99" i="1"/>
  <c r="I98" i="1"/>
  <c r="H98" i="1"/>
  <c r="H99" i="1" s="1"/>
  <c r="H100" i="1" s="1"/>
  <c r="H101" i="1" s="1"/>
  <c r="H102" i="1" s="1"/>
  <c r="D98" i="1"/>
  <c r="D99" i="1" s="1"/>
  <c r="D100" i="1" s="1"/>
  <c r="D101" i="1" s="1"/>
  <c r="D102" i="1" s="1"/>
  <c r="I97" i="1"/>
  <c r="I96" i="1"/>
  <c r="H96" i="1"/>
  <c r="D96" i="1"/>
  <c r="I95" i="1"/>
  <c r="I94" i="1"/>
  <c r="I93" i="1"/>
  <c r="H93" i="1"/>
  <c r="D93" i="1"/>
  <c r="I92" i="1"/>
  <c r="I91" i="1"/>
  <c r="H91" i="1"/>
  <c r="D91" i="1"/>
  <c r="I90" i="1"/>
  <c r="I89" i="1"/>
  <c r="D89" i="1"/>
  <c r="I88" i="1"/>
  <c r="H88" i="1"/>
  <c r="H89" i="1" s="1"/>
  <c r="I87" i="1"/>
  <c r="I86" i="1"/>
  <c r="I85" i="1"/>
  <c r="D85" i="1"/>
  <c r="D86" i="1" s="1"/>
  <c r="I84" i="1"/>
  <c r="H84" i="1"/>
  <c r="H85" i="1" s="1"/>
  <c r="H86" i="1" s="1"/>
  <c r="I83" i="1"/>
  <c r="I82" i="1"/>
  <c r="I81" i="1"/>
  <c r="I80" i="1"/>
  <c r="H80" i="1"/>
  <c r="H81" i="1" s="1"/>
  <c r="H82" i="1" s="1"/>
  <c r="D80" i="1"/>
  <c r="D81" i="1" s="1"/>
  <c r="D82" i="1" s="1"/>
  <c r="I79" i="1"/>
  <c r="I78" i="1"/>
  <c r="I77" i="1"/>
  <c r="I76" i="1"/>
  <c r="H76" i="1"/>
  <c r="H77" i="1" s="1"/>
  <c r="H78" i="1" s="1"/>
  <c r="D76" i="1"/>
  <c r="D77" i="1" s="1"/>
  <c r="D78" i="1" s="1"/>
  <c r="I75" i="1"/>
  <c r="I74" i="1"/>
  <c r="H74" i="1"/>
  <c r="D74" i="1"/>
  <c r="I73" i="1"/>
  <c r="F73" i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Z3" i="1" l="1"/>
  <c r="AA3" i="1"/>
  <c r="Y3" i="1"/>
  <c r="T30" i="1" l="1"/>
  <c r="S10" i="1" l="1"/>
  <c r="S20" i="1"/>
  <c r="AA4" i="1" l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Z4" i="1"/>
  <c r="Z5" i="1" s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Y4" i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S13" i="1"/>
  <c r="S21" i="1" s="1"/>
  <c r="S22" i="1" s="1"/>
  <c r="S26" i="1" s="1"/>
  <c r="S27" i="1" s="1"/>
  <c r="S28" i="1" s="1"/>
  <c r="S29" i="1" s="1"/>
  <c r="H3" i="1"/>
  <c r="F3" i="1"/>
  <c r="F4" i="1" s="1"/>
  <c r="F5" i="1" s="1"/>
  <c r="F6" i="1" s="1"/>
  <c r="F7" i="1" s="1"/>
  <c r="F8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H4" i="1" l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</calcChain>
</file>

<file path=xl/sharedStrings.xml><?xml version="1.0" encoding="utf-8"?>
<sst xmlns="http://schemas.openxmlformats.org/spreadsheetml/2006/main" count="238" uniqueCount="156">
  <si>
    <t/>
  </si>
  <si>
    <t>Data</t>
  </si>
  <si>
    <t>Custo Real</t>
  </si>
  <si>
    <t>Valor Planejado</t>
  </si>
  <si>
    <t>Valor Agregado</t>
  </si>
  <si>
    <t>VC  Variação de Custo</t>
  </si>
  <si>
    <t>Variação de Prazo</t>
  </si>
  <si>
    <t>IDC Indice de Desempenho de Custo</t>
  </si>
  <si>
    <t>IDP Indice de Desempenho de Prazo</t>
  </si>
  <si>
    <t>Fórmula</t>
  </si>
  <si>
    <t>1.1.1. Produto a ser certificado</t>
  </si>
  <si>
    <t>1.2.1. A base de certificação aplicável</t>
  </si>
  <si>
    <t>1.3.1. Um plano de certificação discutido e acordado com a autoridade</t>
  </si>
  <si>
    <t>1.4.1. Um cronograma do projeto contendo os principais milestones</t>
  </si>
  <si>
    <t>2.3.3. Desenvolver IPS Plan</t>
  </si>
  <si>
    <t>1.5.1.. O nível de envolvimento da autoridade</t>
  </si>
  <si>
    <t>1.6.1. A forma de comunicação entre o requerente e a autoridade</t>
  </si>
  <si>
    <t>2.1.1. Gerenciamento de Contrato</t>
  </si>
  <si>
    <t>2.2.2. Captura de requisitos de suporte do produto</t>
  </si>
  <si>
    <t>2.4.4. Lições aprendidas</t>
  </si>
  <si>
    <t>2.5.5. Controle de Configuração</t>
  </si>
  <si>
    <t>2.6.6. Manage fleet</t>
  </si>
  <si>
    <t>3.1.1. Analise de RAMT</t>
  </si>
  <si>
    <t>3.2.2. Executar LCC</t>
  </si>
  <si>
    <t>4.1.1. Analise de Instalações e Infra.</t>
  </si>
  <si>
    <t>5.1.1. Analise de requisitos dos equip. de suporte</t>
  </si>
  <si>
    <t>6.1.1. Desenvolver Conceito de Mantenabilidade</t>
  </si>
  <si>
    <t>7.1.1. Recursos computacionais para o Programa</t>
  </si>
  <si>
    <t>8.1.1 . Contato Inicial</t>
  </si>
  <si>
    <t>8.2.1. Reunião de Apresentação do Projeto</t>
  </si>
  <si>
    <t>8.3.1. Entrada do Requerimento</t>
  </si>
  <si>
    <t>8.4.1. Designaçao do Coordenador e da equipe do Projeto</t>
  </si>
  <si>
    <t>14.1.1. Executar analise de mao de obra</t>
  </si>
  <si>
    <t>8.5.1. Analise de suficiencia de dados</t>
  </si>
  <si>
    <t>8.6.1. Recebimento da TFAC</t>
  </si>
  <si>
    <t>9.1.1. Analise Inicial do Projeto</t>
  </si>
  <si>
    <t>11.1.1. Analise de RAMT</t>
  </si>
  <si>
    <t>9.2.1. Reuniao de Familiarização Técnica</t>
  </si>
  <si>
    <t>9.3.1.Reuniao Preliminar do conselho de Cert. De Tipo Tipo (PTCBM)</t>
  </si>
  <si>
    <t>9.4.1. Base de Certificação</t>
  </si>
  <si>
    <t>9.5.1. Controle de Itens Relevantes (FCAR E CAI)</t>
  </si>
  <si>
    <t>9.6.1.  Plano de Certificaçao do Requerente - PCR</t>
  </si>
  <si>
    <t>16.7.1. Desenvolver IPS Plan</t>
  </si>
  <si>
    <t>9.7.1. Planejamento e Envolvimento da Autoridade</t>
  </si>
  <si>
    <t>9.8.1.  Plano de Certificaçao Especifico do Programa - PCEP</t>
  </si>
  <si>
    <t>10.1.1. Gerenciamento de Recursos Computacionais para o Programa</t>
  </si>
  <si>
    <t>10.2.1. Executar analises de Recursos Computacionais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</si>
  <si>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</si>
  <si>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</si>
  <si>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</si>
  <si>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</si>
  <si>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</si>
  <si>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</si>
  <si>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</si>
  <si>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</si>
  <si>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</si>
  <si>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</si>
  <si>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15.1.1. Analise de requisitos PHST</t>
  </si>
  <si>
    <t>16.1.1. Gerenciamento de Contrato</t>
  </si>
  <si>
    <t>16.3.1. Analise de Alternativas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</si>
  <si>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</si>
  <si>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</si>
  <si>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</si>
  <si>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</si>
  <si>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</si>
  <si>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</si>
  <si>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</si>
  <si>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</si>
  <si>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</si>
  <si>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</si>
  <si>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</si>
  <si>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</si>
  <si>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</si>
  <si>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</si>
  <si>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</si>
  <si>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</si>
  <si>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</si>
  <si>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</si>
  <si>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</si>
  <si>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</si>
  <si>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</si>
  <si>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</si>
  <si>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</si>
  <si>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</si>
  <si>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</si>
  <si>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</si>
  <si>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4.17. ENSAIOS EM VOO DE FUNCIONAMENTO E CONFIABILIDADE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</si>
  <si>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</si>
  <si>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</si>
  <si>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28.2.1. Gerenciamento de Configuração - CM</t>
  </si>
  <si>
    <t>22.18.5	(a) As Instruções para Aeronavegabilidade Continuada devem ser na forma de um manual ou manuais, conforme apropriado à quantidade de dados a serem fornecidos.</t>
  </si>
  <si>
    <t>22.18.6	(b) O formato do manual ou dos manuais deve garantir uma organização prática.</t>
  </si>
  <si>
    <t>22.18.9	(a) Manual ou seção de manutenção do avião.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</si>
  <si>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</si>
  <si>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</si>
  <si>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</si>
  <si>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</si>
  <si>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</si>
  <si>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</si>
  <si>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</si>
  <si>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</si>
  <si>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</si>
  <si>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</si>
  <si>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</si>
  <si>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</si>
  <si>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</si>
  <si>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</si>
  <si>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</si>
  <si>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</si>
  <si>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</si>
  <si>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</si>
  <si>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</si>
  <si>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</si>
  <si>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</si>
  <si>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</si>
  <si>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</si>
  <si>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22.19	4.19. AVALIAÇÕES OPERACIONAIS</t>
  </si>
  <si>
    <t>22.20	4.20. REUNIÃO FINAL</t>
  </si>
  <si>
    <t>22.21	4.21. EMISSÃO DO CT E ESPECIFICAÇÃO DE TIPO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</si>
  <si>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</si>
  <si>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</si>
  <si>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</si>
  <si>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</si>
  <si>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</si>
  <si>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</si>
  <si>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</si>
  <si>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</si>
  <si>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</si>
  <si>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</si>
  <si>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</si>
  <si>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</si>
  <si>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</si>
  <si>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</si>
  <si>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</si>
  <si>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</si>
  <si>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</si>
  <si>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</si>
  <si>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</si>
  <si>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Custo Real Soma</t>
  </si>
  <si>
    <t>Valor Planejado Soma</t>
  </si>
  <si>
    <t>Valor soma Agregado</t>
  </si>
  <si>
    <t>nº de atividades/data</t>
  </si>
  <si>
    <t>Maturidade</t>
  </si>
  <si>
    <t>Custo total Soma</t>
  </si>
  <si>
    <t>Valor planejado soma</t>
  </si>
  <si>
    <t>Valor agregado soma</t>
  </si>
  <si>
    <t>Total atividades certificação</t>
  </si>
  <si>
    <t>Total de atividades de certificação</t>
  </si>
  <si>
    <t>* Linhas em vermelho representam valores que foram duplicados por não haver nenhum termo correspondente na data única, ou seja, na data 2020-09-30 não há nehuma atividade prevista de suportabilidade</t>
  </si>
  <si>
    <t>1. FASE CONCEITUAL / DESENVOLVIMENTO / PRODUÇÃO (Suportabilidade)</t>
  </si>
  <si>
    <t>Total atividades suportabilidade</t>
  </si>
  <si>
    <t>Datas de finalização</t>
  </si>
  <si>
    <t>1. FASE CONCEITUAL / DESENVOLVIMENTO / PRODUÇÃO (Certificação)</t>
  </si>
  <si>
    <t>Tarefa</t>
  </si>
  <si>
    <t>Suportabilidade</t>
  </si>
  <si>
    <t>Certificação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</si>
</sst>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\ * #,##0.00_-;\-&quot;R$&quot;\ * #,##0.00_-;_-&quot;R$&quot;\ * &quot;-&quot;??_-;_-@_-"/>
    <numFmt numFmtId="165" formatCode="yyyy\-mm\-dd"/>
    <numFmt numFmtId="166" formatCode="0.0%"/>
    <numFmt numFmtId="167" formatCode="yyyy\-mm\-dd;@"/>
  </numFmts>
  <fonts count="8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sz val="11"/>
      <name val="Arial"/>
      <family val="1"/>
    </font>
    <font>
      <sz val="11"/>
      <color rgb="FFFF0000"/>
      <name val="Arial"/>
      <family val="1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4"/>
      <color rgb="FFCAB64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Font="1"/>
    <xf numFmtId="167" fontId="0" fillId="0" borderId="0" xfId="0" applyNumberFormat="1"/>
    <xf numFmtId="0" fontId="5" fillId="0" borderId="0" xfId="0" applyFont="1"/>
    <xf numFmtId="0" fontId="6" fillId="0" borderId="0" xfId="0" applyFont="1"/>
    <xf numFmtId="9" fontId="6" fillId="0" borderId="0" xfId="2" applyFont="1"/>
    <xf numFmtId="0" fontId="1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/>
    <xf numFmtId="0" fontId="6" fillId="0" borderId="0" xfId="0" applyFont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7" fontId="0" fillId="0" borderId="9" xfId="0" applyNumberFormat="1" applyBorder="1" applyAlignment="1">
      <alignment horizontal="left" vertical="center"/>
    </xf>
    <xf numFmtId="0" fontId="0" fillId="0" borderId="11" xfId="0" applyBorder="1"/>
    <xf numFmtId="164" fontId="0" fillId="0" borderId="11" xfId="1" applyFont="1" applyBorder="1"/>
    <xf numFmtId="164" fontId="0" fillId="0" borderId="12" xfId="1" applyFont="1" applyBorder="1"/>
    <xf numFmtId="167" fontId="0" fillId="0" borderId="13" xfId="0" applyNumberFormat="1" applyBorder="1" applyAlignment="1">
      <alignment horizontal="left"/>
    </xf>
    <xf numFmtId="9" fontId="0" fillId="0" borderId="15" xfId="0" applyNumberFormat="1" applyBorder="1"/>
    <xf numFmtId="164" fontId="0" fillId="0" borderId="15" xfId="0" applyNumberFormat="1" applyBorder="1"/>
    <xf numFmtId="164" fontId="0" fillId="0" borderId="15" xfId="1" applyFont="1" applyBorder="1"/>
    <xf numFmtId="164" fontId="0" fillId="0" borderId="16" xfId="1" applyFont="1" applyBorder="1"/>
    <xf numFmtId="164" fontId="4" fillId="0" borderId="15" xfId="1" applyFont="1" applyBorder="1"/>
    <xf numFmtId="164" fontId="4" fillId="0" borderId="16" xfId="1" applyFont="1" applyBorder="1"/>
    <xf numFmtId="167" fontId="0" fillId="0" borderId="13" xfId="0" applyNumberFormat="1" applyBorder="1" applyAlignment="1">
      <alignment horizontal="left" vertical="center"/>
    </xf>
    <xf numFmtId="164" fontId="4" fillId="0" borderId="15" xfId="0" applyNumberFormat="1" applyFont="1" applyBorder="1"/>
    <xf numFmtId="167" fontId="0" fillId="0" borderId="17" xfId="0" applyNumberFormat="1" applyBorder="1" applyAlignment="1">
      <alignment horizontal="left"/>
    </xf>
    <xf numFmtId="9" fontId="0" fillId="0" borderId="19" xfId="0" applyNumberFormat="1" applyBorder="1"/>
    <xf numFmtId="164" fontId="0" fillId="0" borderId="19" xfId="0" applyNumberFormat="1" applyBorder="1"/>
    <xf numFmtId="164" fontId="4" fillId="0" borderId="19" xfId="1" applyFont="1" applyBorder="1"/>
    <xf numFmtId="164" fontId="4" fillId="0" borderId="20" xfId="1" applyFont="1" applyBorder="1"/>
    <xf numFmtId="0" fontId="0" fillId="6" borderId="10" xfId="0" applyFill="1" applyBorder="1"/>
    <xf numFmtId="0" fontId="0" fillId="6" borderId="14" xfId="0" applyFill="1" applyBorder="1"/>
    <xf numFmtId="0" fontId="4" fillId="6" borderId="14" xfId="0" applyFont="1" applyFill="1" applyBorder="1"/>
    <xf numFmtId="0" fontId="0" fillId="6" borderId="18" xfId="0" applyFill="1" applyBorder="1"/>
    <xf numFmtId="0" fontId="0" fillId="6" borderId="11" xfId="0" applyFill="1" applyBorder="1"/>
    <xf numFmtId="164" fontId="0" fillId="6" borderId="15" xfId="0" applyNumberFormat="1" applyFill="1" applyBorder="1"/>
    <xf numFmtId="164" fontId="4" fillId="6" borderId="15" xfId="0" applyNumberFormat="1" applyFont="1" applyFill="1" applyBorder="1"/>
    <xf numFmtId="164" fontId="0" fillId="6" borderId="19" xfId="0" applyNumberFormat="1" applyFill="1" applyBorder="1"/>
    <xf numFmtId="0" fontId="0" fillId="6" borderId="12" xfId="0" applyFill="1" applyBorder="1"/>
    <xf numFmtId="164" fontId="0" fillId="6" borderId="11" xfId="1" applyFont="1" applyFill="1" applyBorder="1"/>
    <xf numFmtId="164" fontId="0" fillId="6" borderId="15" xfId="1" applyFont="1" applyFill="1" applyBorder="1"/>
    <xf numFmtId="164" fontId="4" fillId="6" borderId="15" xfId="1" applyFont="1" applyFill="1" applyBorder="1"/>
    <xf numFmtId="164" fontId="4" fillId="6" borderId="19" xfId="1" applyFont="1" applyFill="1" applyBorder="1"/>
    <xf numFmtId="166" fontId="0" fillId="6" borderId="23" xfId="2" applyNumberFormat="1" applyFont="1" applyFill="1" applyBorder="1"/>
    <xf numFmtId="0" fontId="0" fillId="0" borderId="21" xfId="0" applyBorder="1"/>
    <xf numFmtId="166" fontId="0" fillId="6" borderId="22" xfId="2" applyNumberFormat="1" applyFont="1" applyFill="1" applyBorder="1"/>
    <xf numFmtId="0" fontId="6" fillId="3" borderId="0" xfId="0" applyFont="1" applyFill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6" fillId="0" borderId="24" xfId="0" applyFont="1" applyBorder="1" applyAlignment="1">
      <alignment horizontal="center"/>
    </xf>
  </cellXfs>
  <cellStyles count="4">
    <cellStyle name="Moeda" xfId="1" builtinId="4"/>
    <cellStyle name="Moeda 2" xfId="3" xr:uid="{046BF9B7-ADF8-4E4A-A88C-F8AB4472E697}"/>
    <cellStyle name="Normal" xfId="0" builtinId="0"/>
    <cellStyle name="Porcentagem" xfId="2" builtinId="5"/>
  </cellStyles>
  <dxfs count="20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yyyy\-mm\-dd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1"/>
        <scheme val="none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yyyy\-mm\-dd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1"/>
        <scheme val="none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mruColors>
      <color rgb="FFCC00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Nível de Maturidade de Suporte no Tempo - C1 </a:t>
            </a:r>
          </a:p>
        </c:rich>
      </c:tx>
      <c:layout>
        <c:manualLayout>
          <c:xMode val="edge"/>
          <c:yMode val="edge"/>
          <c:x val="0.2796517001754652"/>
          <c:y val="4.320375714308450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Nível de Maturidade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'C2-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'C2- Dados de sincronizacao'!$S$3:$S$29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0.1</c:v>
                </c:pt>
                <c:pt idx="4">
                  <c:v>0.12</c:v>
                </c:pt>
                <c:pt idx="5">
                  <c:v>0.15</c:v>
                </c:pt>
                <c:pt idx="6">
                  <c:v>0.17</c:v>
                </c:pt>
                <c:pt idx="7">
                  <c:v>0.17</c:v>
                </c:pt>
                <c:pt idx="8">
                  <c:v>0.17</c:v>
                </c:pt>
                <c:pt idx="9">
                  <c:v>0.23</c:v>
                </c:pt>
                <c:pt idx="10">
                  <c:v>0.23</c:v>
                </c:pt>
                <c:pt idx="11">
                  <c:v>0.23</c:v>
                </c:pt>
                <c:pt idx="12">
                  <c:v>0.27</c:v>
                </c:pt>
                <c:pt idx="13">
                  <c:v>0.27</c:v>
                </c:pt>
                <c:pt idx="14">
                  <c:v>0.27</c:v>
                </c:pt>
                <c:pt idx="15">
                  <c:v>0.27</c:v>
                </c:pt>
                <c:pt idx="16">
                  <c:v>0.32</c:v>
                </c:pt>
                <c:pt idx="17">
                  <c:v>0.32</c:v>
                </c:pt>
                <c:pt idx="18">
                  <c:v>0.32</c:v>
                </c:pt>
                <c:pt idx="19">
                  <c:v>0.32</c:v>
                </c:pt>
                <c:pt idx="20">
                  <c:v>0.36</c:v>
                </c:pt>
                <c:pt idx="21">
                  <c:v>0.39</c:v>
                </c:pt>
                <c:pt idx="22">
                  <c:v>0.46</c:v>
                </c:pt>
                <c:pt idx="23">
                  <c:v>0.46</c:v>
                </c:pt>
                <c:pt idx="24">
                  <c:v>0.46</c:v>
                </c:pt>
                <c:pt idx="25">
                  <c:v>0.46</c:v>
                </c:pt>
                <c:pt idx="26">
                  <c:v>0.49030303030303035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36F-4B6A-B4DF-52697B24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177391"/>
        <c:axId val="2093170191"/>
      </c:lineChart>
      <c:dateAx>
        <c:axId val="20931773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Tempo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16]mmm\-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170191"/>
        <c:crosses val="autoZero"/>
        <c:auto val="1"/>
        <c:lblOffset val="100"/>
        <c:baseTimeUnit val="days"/>
      </c:dateAx>
      <c:valAx>
        <c:axId val="209317019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Nível de Maturidade de Suporte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177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Cenário 4 - Gráfico de Earned</a:t>
            </a:r>
            <a:r>
              <a:rPr lang="en-US" sz="16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Valued e Nível de Maturidade de Suporte </a:t>
            </a:r>
            <a:endParaRPr lang="en-US" sz="16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7029825003515"/>
          <c:y val="3.922666569683176E-2"/>
          <c:w val="0.68492369591830271"/>
          <c:h val="0.83235829775897119"/>
        </c:manualLayout>
      </c:layout>
      <c:lineChart>
        <c:grouping val="standard"/>
        <c:varyColors val="0"/>
        <c:ser>
          <c:idx val="0"/>
          <c:order val="0"/>
          <c:tx>
            <c:v>Custo Real Cert.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'C2-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'C2- Dados de sincronizacao'!$Y$3:$Y$29</c:f>
              <c:numCache>
                <c:formatCode>_-"R$"\ * #,##0.00_-;\-"R$"\ * #,##0.00_-;_-"R$"\ * "-"??_-;_-@_-</c:formatCode>
                <c:ptCount val="27"/>
                <c:pt idx="0">
                  <c:v>1246000</c:v>
                </c:pt>
                <c:pt idx="1">
                  <c:v>2420000</c:v>
                </c:pt>
                <c:pt idx="2">
                  <c:v>2420000</c:v>
                </c:pt>
                <c:pt idx="3">
                  <c:v>3216000</c:v>
                </c:pt>
                <c:pt idx="4">
                  <c:v>4012000</c:v>
                </c:pt>
                <c:pt idx="5">
                  <c:v>4582000</c:v>
                </c:pt>
                <c:pt idx="6">
                  <c:v>6616000</c:v>
                </c:pt>
                <c:pt idx="7">
                  <c:v>6640000</c:v>
                </c:pt>
                <c:pt idx="8">
                  <c:v>9142000</c:v>
                </c:pt>
                <c:pt idx="9">
                  <c:v>10650000</c:v>
                </c:pt>
                <c:pt idx="10">
                  <c:v>12912000</c:v>
                </c:pt>
                <c:pt idx="11">
                  <c:v>14420000</c:v>
                </c:pt>
                <c:pt idx="12">
                  <c:v>14420000</c:v>
                </c:pt>
                <c:pt idx="13">
                  <c:v>14420000</c:v>
                </c:pt>
                <c:pt idx="14">
                  <c:v>15363250</c:v>
                </c:pt>
                <c:pt idx="15">
                  <c:v>15363250</c:v>
                </c:pt>
                <c:pt idx="16">
                  <c:v>19021250</c:v>
                </c:pt>
                <c:pt idx="17">
                  <c:v>19021250</c:v>
                </c:pt>
                <c:pt idx="18">
                  <c:v>19357250</c:v>
                </c:pt>
                <c:pt idx="19">
                  <c:v>19909250</c:v>
                </c:pt>
                <c:pt idx="20">
                  <c:v>28684250</c:v>
                </c:pt>
                <c:pt idx="21">
                  <c:v>29058250</c:v>
                </c:pt>
                <c:pt idx="22">
                  <c:v>29058250</c:v>
                </c:pt>
                <c:pt idx="23">
                  <c:v>29605250</c:v>
                </c:pt>
                <c:pt idx="24">
                  <c:v>30323250</c:v>
                </c:pt>
                <c:pt idx="25">
                  <c:v>30467250</c:v>
                </c:pt>
                <c:pt idx="26">
                  <c:v>30467250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6-4717-8723-404811E87074}"/>
            </c:ext>
          </c:extLst>
        </c:ser>
        <c:ser>
          <c:idx val="1"/>
          <c:order val="1"/>
          <c:tx>
            <c:v>Valor Planejado Cert.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'C2-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'C2- Dados de sincronizacao'!$Z$3:$Z$29</c:f>
              <c:numCache>
                <c:formatCode>_-"R$"\ * #,##0.00_-;\-"R$"\ * #,##0.00_-;_-"R$"\ * "-"??_-;_-@_-</c:formatCode>
                <c:ptCount val="27"/>
                <c:pt idx="0">
                  <c:v>1236000</c:v>
                </c:pt>
                <c:pt idx="1">
                  <c:v>2400000</c:v>
                </c:pt>
                <c:pt idx="2">
                  <c:v>2400000</c:v>
                </c:pt>
                <c:pt idx="3">
                  <c:v>3186000</c:v>
                </c:pt>
                <c:pt idx="4">
                  <c:v>3972000</c:v>
                </c:pt>
                <c:pt idx="5">
                  <c:v>4524000</c:v>
                </c:pt>
                <c:pt idx="6">
                  <c:v>6528000</c:v>
                </c:pt>
                <c:pt idx="7">
                  <c:v>6552000</c:v>
                </c:pt>
                <c:pt idx="8">
                  <c:v>9024000</c:v>
                </c:pt>
                <c:pt idx="9">
                  <c:v>10512000</c:v>
                </c:pt>
                <c:pt idx="10">
                  <c:v>12744000</c:v>
                </c:pt>
                <c:pt idx="11">
                  <c:v>14232000</c:v>
                </c:pt>
                <c:pt idx="12">
                  <c:v>14232000</c:v>
                </c:pt>
                <c:pt idx="13">
                  <c:v>14232000</c:v>
                </c:pt>
                <c:pt idx="14">
                  <c:v>15155250</c:v>
                </c:pt>
                <c:pt idx="15">
                  <c:v>15155250</c:v>
                </c:pt>
                <c:pt idx="16">
                  <c:v>18784310</c:v>
                </c:pt>
                <c:pt idx="17">
                  <c:v>18784310</c:v>
                </c:pt>
                <c:pt idx="18">
                  <c:v>19108310</c:v>
                </c:pt>
                <c:pt idx="19">
                  <c:v>19584550</c:v>
                </c:pt>
                <c:pt idx="20">
                  <c:v>28227260</c:v>
                </c:pt>
                <c:pt idx="21">
                  <c:v>28593260</c:v>
                </c:pt>
                <c:pt idx="22">
                  <c:v>28593260</c:v>
                </c:pt>
                <c:pt idx="23">
                  <c:v>29220260</c:v>
                </c:pt>
                <c:pt idx="24">
                  <c:v>29922260</c:v>
                </c:pt>
                <c:pt idx="25">
                  <c:v>30060260</c:v>
                </c:pt>
                <c:pt idx="26">
                  <c:v>30060260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E6-4717-8723-404811E87074}"/>
            </c:ext>
          </c:extLst>
        </c:ser>
        <c:ser>
          <c:idx val="2"/>
          <c:order val="2"/>
          <c:tx>
            <c:v>Valor Agregado Cert.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'C2-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'C2- Dados de sincronizacao'!$AA$3:$AA$29</c:f>
              <c:numCache>
                <c:formatCode>_-"R$"\ * #,##0.00_-;\-"R$"\ * #,##0.00_-;_-"R$"\ * "-"??_-;_-@_-</c:formatCode>
                <c:ptCount val="27"/>
                <c:pt idx="0">
                  <c:v>1236000</c:v>
                </c:pt>
                <c:pt idx="1">
                  <c:v>2400000</c:v>
                </c:pt>
                <c:pt idx="2">
                  <c:v>2400000</c:v>
                </c:pt>
                <c:pt idx="3">
                  <c:v>3186000</c:v>
                </c:pt>
                <c:pt idx="4">
                  <c:v>3972000</c:v>
                </c:pt>
                <c:pt idx="5">
                  <c:v>4526000</c:v>
                </c:pt>
                <c:pt idx="6">
                  <c:v>6530000</c:v>
                </c:pt>
                <c:pt idx="7">
                  <c:v>6554000</c:v>
                </c:pt>
                <c:pt idx="8">
                  <c:v>9026000</c:v>
                </c:pt>
                <c:pt idx="9">
                  <c:v>10514000</c:v>
                </c:pt>
                <c:pt idx="10">
                  <c:v>12746000</c:v>
                </c:pt>
                <c:pt idx="11">
                  <c:v>14234000</c:v>
                </c:pt>
                <c:pt idx="12">
                  <c:v>14234000</c:v>
                </c:pt>
                <c:pt idx="13">
                  <c:v>14234000</c:v>
                </c:pt>
                <c:pt idx="14">
                  <c:v>15157250</c:v>
                </c:pt>
                <c:pt idx="15">
                  <c:v>15157250</c:v>
                </c:pt>
                <c:pt idx="16">
                  <c:v>18786310</c:v>
                </c:pt>
                <c:pt idx="17">
                  <c:v>18786310</c:v>
                </c:pt>
                <c:pt idx="18">
                  <c:v>19113310</c:v>
                </c:pt>
                <c:pt idx="19">
                  <c:v>19589550</c:v>
                </c:pt>
                <c:pt idx="20">
                  <c:v>28234260</c:v>
                </c:pt>
                <c:pt idx="21">
                  <c:v>28604260</c:v>
                </c:pt>
                <c:pt idx="22">
                  <c:v>28604260</c:v>
                </c:pt>
                <c:pt idx="23">
                  <c:v>29231260</c:v>
                </c:pt>
                <c:pt idx="24">
                  <c:v>29938260</c:v>
                </c:pt>
                <c:pt idx="25">
                  <c:v>30079260</c:v>
                </c:pt>
                <c:pt idx="26">
                  <c:v>30079260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E6-4717-8723-404811E87074}"/>
            </c:ext>
          </c:extLst>
        </c:ser>
        <c:ser>
          <c:idx val="3"/>
          <c:order val="3"/>
          <c:tx>
            <c:v>Custo Real Sup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'C2-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'C2- Dados de sincronizacao'!$T$3:$T$29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600000</c:v>
                </c:pt>
                <c:pt idx="2">
                  <c:v>1500000</c:v>
                </c:pt>
                <c:pt idx="3">
                  <c:v>1500000</c:v>
                </c:pt>
                <c:pt idx="4">
                  <c:v>1800000</c:v>
                </c:pt>
                <c:pt idx="5">
                  <c:v>2100000</c:v>
                </c:pt>
                <c:pt idx="6">
                  <c:v>2500000</c:v>
                </c:pt>
                <c:pt idx="7">
                  <c:v>2500000</c:v>
                </c:pt>
                <c:pt idx="8">
                  <c:v>2500000</c:v>
                </c:pt>
                <c:pt idx="9">
                  <c:v>3300000</c:v>
                </c:pt>
                <c:pt idx="10">
                  <c:v>3300000</c:v>
                </c:pt>
                <c:pt idx="11">
                  <c:v>3300000</c:v>
                </c:pt>
                <c:pt idx="12">
                  <c:v>6500000</c:v>
                </c:pt>
                <c:pt idx="13">
                  <c:v>6900000</c:v>
                </c:pt>
                <c:pt idx="14">
                  <c:v>6900000</c:v>
                </c:pt>
                <c:pt idx="15">
                  <c:v>7300000</c:v>
                </c:pt>
                <c:pt idx="16">
                  <c:v>8320000</c:v>
                </c:pt>
                <c:pt idx="17">
                  <c:v>8320000</c:v>
                </c:pt>
                <c:pt idx="18">
                  <c:v>8320000</c:v>
                </c:pt>
                <c:pt idx="19">
                  <c:v>8320000</c:v>
                </c:pt>
                <c:pt idx="20">
                  <c:v>9120000</c:v>
                </c:pt>
                <c:pt idx="21">
                  <c:v>9120000</c:v>
                </c:pt>
                <c:pt idx="22">
                  <c:v>10320000</c:v>
                </c:pt>
                <c:pt idx="23">
                  <c:v>10320000</c:v>
                </c:pt>
                <c:pt idx="24">
                  <c:v>10320000</c:v>
                </c:pt>
                <c:pt idx="25">
                  <c:v>10320000</c:v>
                </c:pt>
                <c:pt idx="26">
                  <c:v>10720000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E6-4717-8723-404811E87074}"/>
            </c:ext>
          </c:extLst>
        </c:ser>
        <c:ser>
          <c:idx val="4"/>
          <c:order val="4"/>
          <c:tx>
            <c:v>Valor Planejado Sup.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'C2-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'C2- Dados de sincronizacao'!$U$3:$U$29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846000</c:v>
                </c:pt>
                <c:pt idx="2">
                  <c:v>1692000</c:v>
                </c:pt>
                <c:pt idx="3">
                  <c:v>1692000</c:v>
                </c:pt>
                <c:pt idx="4">
                  <c:v>2115000</c:v>
                </c:pt>
                <c:pt idx="5">
                  <c:v>2538000</c:v>
                </c:pt>
                <c:pt idx="6">
                  <c:v>2961000</c:v>
                </c:pt>
                <c:pt idx="7">
                  <c:v>2961000</c:v>
                </c:pt>
                <c:pt idx="8">
                  <c:v>2961000</c:v>
                </c:pt>
                <c:pt idx="9">
                  <c:v>3807000</c:v>
                </c:pt>
                <c:pt idx="10">
                  <c:v>3807000</c:v>
                </c:pt>
                <c:pt idx="11">
                  <c:v>3807000</c:v>
                </c:pt>
                <c:pt idx="12">
                  <c:v>7402500</c:v>
                </c:pt>
                <c:pt idx="13">
                  <c:v>8460000</c:v>
                </c:pt>
                <c:pt idx="14">
                  <c:v>8460000</c:v>
                </c:pt>
                <c:pt idx="15">
                  <c:v>8883000</c:v>
                </c:pt>
                <c:pt idx="16">
                  <c:v>10152000</c:v>
                </c:pt>
                <c:pt idx="17">
                  <c:v>10152000</c:v>
                </c:pt>
                <c:pt idx="18">
                  <c:v>10152000</c:v>
                </c:pt>
                <c:pt idx="19">
                  <c:v>10152000</c:v>
                </c:pt>
                <c:pt idx="20">
                  <c:v>11209500</c:v>
                </c:pt>
                <c:pt idx="21">
                  <c:v>11209500</c:v>
                </c:pt>
                <c:pt idx="22">
                  <c:v>12901500</c:v>
                </c:pt>
                <c:pt idx="23">
                  <c:v>12901500</c:v>
                </c:pt>
                <c:pt idx="24">
                  <c:v>12901500</c:v>
                </c:pt>
                <c:pt idx="25">
                  <c:v>12901500</c:v>
                </c:pt>
                <c:pt idx="26">
                  <c:v>13113000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AE6-4717-8723-404811E87074}"/>
            </c:ext>
          </c:extLst>
        </c:ser>
        <c:ser>
          <c:idx val="5"/>
          <c:order val="5"/>
          <c:tx>
            <c:v>Valor Agregado Sup.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'C2-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'C2- Dados de sincronizacao'!$V$3:$V$29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423000</c:v>
                </c:pt>
                <c:pt idx="2">
                  <c:v>1057500</c:v>
                </c:pt>
                <c:pt idx="3">
                  <c:v>1057500</c:v>
                </c:pt>
                <c:pt idx="4">
                  <c:v>1269000</c:v>
                </c:pt>
                <c:pt idx="5">
                  <c:v>1480500</c:v>
                </c:pt>
                <c:pt idx="6">
                  <c:v>1692000</c:v>
                </c:pt>
                <c:pt idx="7">
                  <c:v>1692000</c:v>
                </c:pt>
                <c:pt idx="8">
                  <c:v>1692000</c:v>
                </c:pt>
                <c:pt idx="9">
                  <c:v>2115000</c:v>
                </c:pt>
                <c:pt idx="10">
                  <c:v>2115000</c:v>
                </c:pt>
                <c:pt idx="11">
                  <c:v>2115000</c:v>
                </c:pt>
                <c:pt idx="12">
                  <c:v>3807000</c:v>
                </c:pt>
                <c:pt idx="13">
                  <c:v>4018500</c:v>
                </c:pt>
                <c:pt idx="14">
                  <c:v>4018500</c:v>
                </c:pt>
                <c:pt idx="15">
                  <c:v>4230000</c:v>
                </c:pt>
                <c:pt idx="16">
                  <c:v>4864500</c:v>
                </c:pt>
                <c:pt idx="17">
                  <c:v>4864500</c:v>
                </c:pt>
                <c:pt idx="18">
                  <c:v>4864500</c:v>
                </c:pt>
                <c:pt idx="19">
                  <c:v>4864500</c:v>
                </c:pt>
                <c:pt idx="20">
                  <c:v>5287500</c:v>
                </c:pt>
                <c:pt idx="21">
                  <c:v>5287500</c:v>
                </c:pt>
                <c:pt idx="22">
                  <c:v>5922000</c:v>
                </c:pt>
                <c:pt idx="23">
                  <c:v>5922000</c:v>
                </c:pt>
                <c:pt idx="24">
                  <c:v>5922000</c:v>
                </c:pt>
                <c:pt idx="25">
                  <c:v>5922000</c:v>
                </c:pt>
                <c:pt idx="26">
                  <c:v>6133500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E6-4717-8723-404811E87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791151"/>
        <c:axId val="2007792111"/>
      </c:lineChart>
      <c:lineChart>
        <c:grouping val="standard"/>
        <c:varyColors val="0"/>
        <c:ser>
          <c:idx val="6"/>
          <c:order val="6"/>
          <c:tx>
            <c:v>Maturidade de Suportabilidade</c:v>
          </c:tx>
          <c:spPr>
            <a:ln w="25400" cap="rnd" cmpd="sng">
              <a:solidFill>
                <a:schemeClr val="tx2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E6-4717-8723-404811E87074}"/>
                </c:ext>
              </c:extLst>
            </c:dLbl>
            <c:dLbl>
              <c:idx val="1"/>
              <c:layout>
                <c:manualLayout>
                  <c:x val="-4.008180217263594E-2"/>
                  <c:y val="-4.1947570491323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E6-4717-8723-404811E87074}"/>
                </c:ext>
              </c:extLst>
            </c:dLbl>
            <c:dLbl>
              <c:idx val="2"/>
              <c:layout>
                <c:manualLayout>
                  <c:x val="-4.5807773911583943E-2"/>
                  <c:y val="-4.94382080790597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E6-4717-8723-404811E8707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AE6-4717-8723-404811E87074}"/>
                </c:ext>
              </c:extLst>
            </c:dLbl>
            <c:dLbl>
              <c:idx val="4"/>
              <c:layout>
                <c:manualLayout>
                  <c:x val="-3.8445810247222212E-2"/>
                  <c:y val="-4.0449442973776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AE6-4717-8723-404811E87074}"/>
                </c:ext>
              </c:extLst>
            </c:dLbl>
            <c:dLbl>
              <c:idx val="5"/>
              <c:layout>
                <c:manualLayout>
                  <c:x val="-3.6809818321808532E-2"/>
                  <c:y val="-6.7415738289626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AE6-4717-8723-404811E8707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E6-4717-8723-404811E8707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AE6-4717-8723-404811E87074}"/>
                </c:ext>
              </c:extLst>
            </c:dLbl>
            <c:dLbl>
              <c:idx val="8"/>
              <c:layout>
                <c:manualLayout>
                  <c:x val="2.1267895030378185E-2"/>
                  <c:y val="1.7977530210567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AE6-4717-8723-404811E8707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AE6-4717-8723-404811E8707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AE6-4717-8723-404811E87074}"/>
                </c:ext>
              </c:extLst>
            </c:dLbl>
            <c:dLbl>
              <c:idx val="11"/>
              <c:layout>
                <c:manualLayout>
                  <c:x val="3.0265850620153596E-2"/>
                  <c:y val="-4.19475704913233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AE6-4717-8723-404811E87074}"/>
                </c:ext>
              </c:extLst>
            </c:dLbl>
            <c:dLbl>
              <c:idx val="12"/>
              <c:layout>
                <c:manualLayout>
                  <c:x val="-5.2351741613238814E-2"/>
                  <c:y val="-5.3932590631701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AE6-4717-8723-404811E87074}"/>
                </c:ext>
              </c:extLst>
            </c:dLbl>
            <c:dLbl>
              <c:idx val="13"/>
              <c:layout>
                <c:manualLayout>
                  <c:x val="-3.3537834470981076E-2"/>
                  <c:y val="-9.4382033605477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AE6-4717-8723-404811E8707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AE6-4717-8723-404811E87074}"/>
                </c:ext>
              </c:extLst>
            </c:dLbl>
            <c:dLbl>
              <c:idx val="15"/>
              <c:layout>
                <c:manualLayout>
                  <c:x val="-6.0298848758348692E-2"/>
                  <c:y val="-7.0411951005834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AE6-4717-8723-404811E8707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AE6-4717-8723-404811E8707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AE6-4717-8723-404811E8707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AE6-4717-8723-404811E87074}"/>
                </c:ext>
              </c:extLst>
            </c:dLbl>
            <c:dLbl>
              <c:idx val="19"/>
              <c:layout>
                <c:manualLayout>
                  <c:x val="2.2903886955791954E-2"/>
                  <c:y val="2.2471912763208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AE6-4717-8723-404811E8707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AE6-4717-8723-404811E87074}"/>
                </c:ext>
              </c:extLst>
            </c:dLbl>
            <c:dLbl>
              <c:idx val="21"/>
              <c:layout>
                <c:manualLayout>
                  <c:x val="3.0265850620153537E-2"/>
                  <c:y val="2.9962550350944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AE6-4717-8723-404811E8707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AE6-4717-8723-404811E8707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AE6-4717-8723-404811E8707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AE6-4717-8723-404811E87074}"/>
                </c:ext>
              </c:extLst>
            </c:dLbl>
            <c:dLbl>
              <c:idx val="25"/>
              <c:layout>
                <c:manualLayout>
                  <c:x val="1.9631903104964533E-2"/>
                  <c:y val="3.745318793868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AE6-4717-8723-404811E87074}"/>
                </c:ext>
              </c:extLst>
            </c:dLbl>
            <c:dLbl>
              <c:idx val="26"/>
              <c:layout>
                <c:manualLayout>
                  <c:x val="-5.2351741613238877E-2"/>
                  <c:y val="-2.6966295315850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AE6-4717-8723-404811E87074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587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'C2-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'C2- Dados de sincronizacao'!$S$3:$S$29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0.1</c:v>
                </c:pt>
                <c:pt idx="4">
                  <c:v>0.12</c:v>
                </c:pt>
                <c:pt idx="5">
                  <c:v>0.15</c:v>
                </c:pt>
                <c:pt idx="6">
                  <c:v>0.17</c:v>
                </c:pt>
                <c:pt idx="7">
                  <c:v>0.17</c:v>
                </c:pt>
                <c:pt idx="8">
                  <c:v>0.17</c:v>
                </c:pt>
                <c:pt idx="9">
                  <c:v>0.23</c:v>
                </c:pt>
                <c:pt idx="10">
                  <c:v>0.23</c:v>
                </c:pt>
                <c:pt idx="11">
                  <c:v>0.23</c:v>
                </c:pt>
                <c:pt idx="12">
                  <c:v>0.27</c:v>
                </c:pt>
                <c:pt idx="13">
                  <c:v>0.27</c:v>
                </c:pt>
                <c:pt idx="14">
                  <c:v>0.27</c:v>
                </c:pt>
                <c:pt idx="15">
                  <c:v>0.27</c:v>
                </c:pt>
                <c:pt idx="16">
                  <c:v>0.32</c:v>
                </c:pt>
                <c:pt idx="17">
                  <c:v>0.32</c:v>
                </c:pt>
                <c:pt idx="18">
                  <c:v>0.32</c:v>
                </c:pt>
                <c:pt idx="19">
                  <c:v>0.32</c:v>
                </c:pt>
                <c:pt idx="20">
                  <c:v>0.36</c:v>
                </c:pt>
                <c:pt idx="21">
                  <c:v>0.39</c:v>
                </c:pt>
                <c:pt idx="22">
                  <c:v>0.46</c:v>
                </c:pt>
                <c:pt idx="23">
                  <c:v>0.46</c:v>
                </c:pt>
                <c:pt idx="24">
                  <c:v>0.46</c:v>
                </c:pt>
                <c:pt idx="25">
                  <c:v>0.46</c:v>
                </c:pt>
                <c:pt idx="26">
                  <c:v>0.49030303030303035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21-3AE6-4717-8723-404811E87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747664"/>
        <c:axId val="2096753424"/>
      </c:lineChart>
      <c:dateAx>
        <c:axId val="20077911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Tempo (3 anos)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16]mmm\-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7792111"/>
        <c:crosses val="autoZero"/>
        <c:auto val="1"/>
        <c:lblOffset val="100"/>
        <c:baseTimeUnit val="days"/>
      </c:dateAx>
      <c:valAx>
        <c:axId val="200779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Custo est.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H/h do Processo de Certificação e Desenvolvimento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da Suportabilidade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108844343534256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R$&quot;\ 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7791151"/>
        <c:crosses val="autoZero"/>
        <c:crossBetween val="between"/>
      </c:valAx>
      <c:valAx>
        <c:axId val="2096753424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Nível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de Maturidade</a:t>
                </a:r>
                <a:endParaRPr lang="en-US" sz="16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747664"/>
        <c:crosses val="max"/>
        <c:crossBetween val="between"/>
      </c:valAx>
      <c:dateAx>
        <c:axId val="2096747664"/>
        <c:scaling>
          <c:orientation val="minMax"/>
        </c:scaling>
        <c:delete val="1"/>
        <c:axPos val="b"/>
        <c:numFmt formatCode="yyyy\-mm\-dd;@" sourceLinked="1"/>
        <c:majorTickMark val="out"/>
        <c:minorTickMark val="none"/>
        <c:tickLblPos val="nextTo"/>
        <c:crossAx val="2096753424"/>
        <c:crosses val="autoZero"/>
        <c:auto val="1"/>
        <c:lblOffset val="100"/>
        <c:baseTimeUnit val="days"/>
        <c:majorUnit val="1"/>
        <c:minorUnit val="1"/>
      </c:date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8434027206080279"/>
          <c:y val="0.58688858312648662"/>
          <c:w val="0.14958559275682343"/>
          <c:h val="0.4059104895999955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371473</xdr:colOff>
      <xdr:row>4</xdr:row>
      <xdr:rowOff>76199</xdr:rowOff>
    </xdr:from>
    <xdr:to>
      <xdr:col>13</xdr:col>
      <xdr:colOff>219075</xdr:colOff>
      <xdr:row>25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00E5E29-E848-2B84-FF3E-48B25AFC34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0.47159</cdr:x>
      <cdr:y>0.10545</cdr:y>
    </cdr:from>
    <cdr:to>
      <cdr:x>0.47254</cdr:x>
      <cdr:y>0.71149</cdr:y>
    </cdr:to>
    <cdr:cxnSp macro="">
      <cdr:nvCxnSpPr>
        <cdr:cNvPr id="2" name="Conector reto 1">
          <a:extLst xmlns:a="http://schemas.openxmlformats.org/drawingml/2006/main">
            <a:ext uri="{FF2B5EF4-FFF2-40B4-BE49-F238E27FC236}">
              <a16:creationId xmlns:a16="http://schemas.microsoft.com/office/drawing/2014/main" id="{EC656B10-19D2-68AC-C17D-FC375D144216}"/>
            </a:ext>
          </a:extLst>
        </cdr:cNvPr>
        <cdr:cNvCxnSpPr/>
      </cdr:nvCxnSpPr>
      <cdr:spPr>
        <a:xfrm xmlns:a="http://schemas.openxmlformats.org/drawingml/2006/main" flipV="1">
          <a:off x="3162302" y="410785"/>
          <a:ext cx="6363" cy="2360991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0.11206</cdr:x>
      <cdr:y>0.06737</cdr:y>
    </cdr:from>
    <cdr:to>
      <cdr:x>0.23266</cdr:x>
      <cdr:y>0.12281</cdr:y>
    </cdr:to>
    <cdr:sp macro="" textlink="">
      <cdr:nvSpPr>
        <cdr:cNvPr id="4" name="CaixaDeTexto 1">
          <a:extLst xmlns:a="http://schemas.openxmlformats.org/drawingml/2006/main">
            <a:ext uri="{FF2B5EF4-FFF2-40B4-BE49-F238E27FC236}">
              <a16:creationId xmlns:a16="http://schemas.microsoft.com/office/drawing/2014/main" id="{9EDCA486-F6BD-F9F9-ED3D-3E762951A136}"/>
            </a:ext>
          </a:extLst>
        </cdr:cNvPr>
        <cdr:cNvSpPr txBox="1"/>
      </cdr:nvSpPr>
      <cdr:spPr>
        <a:xfrm xmlns:a="http://schemas.openxmlformats.org/drawingml/2006/main">
          <a:off x="738611" y="256038"/>
          <a:ext cx="794916" cy="210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Conceitual</a:t>
          </a:r>
          <a:endParaRPr lang="en-US" sz="800">
            <a:solidFill>
              <a:schemeClr val="tx1">
                <a:lumMod val="75000"/>
                <a:lumOff val="25000"/>
              </a:schemeClr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0.28518</cdr:x>
      <cdr:y>0.06717</cdr:y>
    </cdr:from>
    <cdr:to>
      <cdr:x>0.4623</cdr:x>
      <cdr:y>0.11278</cdr:y>
    </cdr:to>
    <cdr:sp macro="" textlink="">
      <cdr:nvSpPr>
        <cdr:cNvPr id="5" name="CaixaDeTexto 1">
          <a:extLst xmlns:a="http://schemas.openxmlformats.org/drawingml/2006/main">
            <a:ext uri="{FF2B5EF4-FFF2-40B4-BE49-F238E27FC236}">
              <a16:creationId xmlns:a16="http://schemas.microsoft.com/office/drawing/2014/main" id="{6D5EDF8C-6931-52DA-01D9-255E2B4D8473}"/>
            </a:ext>
          </a:extLst>
        </cdr:cNvPr>
        <cdr:cNvSpPr txBox="1"/>
      </cdr:nvSpPr>
      <cdr:spPr>
        <a:xfrm xmlns:a="http://schemas.openxmlformats.org/drawingml/2006/main">
          <a:off x="1912319" y="261676"/>
          <a:ext cx="1187696" cy="177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Desenvolvimento</a:t>
          </a:r>
          <a:endParaRPr lang="en-US" sz="800">
            <a:solidFill>
              <a:schemeClr val="tx1">
                <a:lumMod val="75000"/>
                <a:lumOff val="25000"/>
              </a:schemeClr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0.66859</cdr:x>
      <cdr:y>0.06722</cdr:y>
    </cdr:from>
    <cdr:to>
      <cdr:x>0.83499</cdr:x>
      <cdr:y>0.11782</cdr:y>
    </cdr:to>
    <cdr:sp macro="" textlink="">
      <cdr:nvSpPr>
        <cdr:cNvPr id="6" name="CaixaDeTexto 1">
          <a:extLst xmlns:a="http://schemas.openxmlformats.org/drawingml/2006/main">
            <a:ext uri="{FF2B5EF4-FFF2-40B4-BE49-F238E27FC236}">
              <a16:creationId xmlns:a16="http://schemas.microsoft.com/office/drawing/2014/main" id="{1575498F-6B85-144B-0770-C870A0CD3B05}"/>
            </a:ext>
          </a:extLst>
        </cdr:cNvPr>
        <cdr:cNvSpPr txBox="1"/>
      </cdr:nvSpPr>
      <cdr:spPr>
        <a:xfrm xmlns:a="http://schemas.openxmlformats.org/drawingml/2006/main">
          <a:off x="4483274" y="261890"/>
          <a:ext cx="1115812" cy="1970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Produção</a:t>
          </a:r>
          <a:endParaRPr lang="en-US" sz="800">
            <a:solidFill>
              <a:schemeClr val="tx1">
                <a:lumMod val="75000"/>
                <a:lumOff val="25000"/>
              </a:schemeClr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0.24419</cdr:x>
      <cdr:y>0.10062</cdr:y>
    </cdr:from>
    <cdr:to>
      <cdr:x>0.24432</cdr:x>
      <cdr:y>0.71394</cdr:y>
    </cdr:to>
    <cdr:cxnSp macro="">
      <cdr:nvCxnSpPr>
        <cdr:cNvPr id="7" name="Conector reto 6">
          <a:extLst xmlns:a="http://schemas.openxmlformats.org/drawingml/2006/main">
            <a:ext uri="{FF2B5EF4-FFF2-40B4-BE49-F238E27FC236}">
              <a16:creationId xmlns:a16="http://schemas.microsoft.com/office/drawing/2014/main" id="{478ECA52-182D-D984-47E7-B2402B0CA2BD}"/>
            </a:ext>
          </a:extLst>
        </cdr:cNvPr>
        <cdr:cNvCxnSpPr/>
      </cdr:nvCxnSpPr>
      <cdr:spPr>
        <a:xfrm xmlns:a="http://schemas.openxmlformats.org/drawingml/2006/main" flipH="1" flipV="1">
          <a:off x="1637444" y="391988"/>
          <a:ext cx="858" cy="2389313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0.96307</cdr:x>
      <cdr:y>0.10295</cdr:y>
    </cdr:from>
    <cdr:to>
      <cdr:x>0.96676</cdr:x>
      <cdr:y>0.71149</cdr:y>
    </cdr:to>
    <cdr:cxnSp macro="">
      <cdr:nvCxnSpPr>
        <cdr:cNvPr id="9" name="Conector reto 8">
          <a:extLst xmlns:a="http://schemas.openxmlformats.org/drawingml/2006/main">
            <a:ext uri="{FF2B5EF4-FFF2-40B4-BE49-F238E27FC236}">
              <a16:creationId xmlns:a16="http://schemas.microsoft.com/office/drawing/2014/main" id="{E061412A-CDDA-542D-C65C-5B110552DFA9}"/>
            </a:ext>
          </a:extLst>
        </cdr:cNvPr>
        <cdr:cNvCxnSpPr/>
      </cdr:nvCxnSpPr>
      <cdr:spPr>
        <a:xfrm xmlns:a="http://schemas.openxmlformats.org/drawingml/2006/main" flipV="1">
          <a:off x="6457952" y="401046"/>
          <a:ext cx="24756" cy="2370730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1</xdr:row>
      <xdr:rowOff>9071</xdr:rowOff>
    </xdr:from>
    <xdr:to>
      <xdr:col>23</xdr:col>
      <xdr:colOff>650874</xdr:colOff>
      <xdr:row>49</xdr:row>
      <xdr:rowOff>158750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DE1A29-6A79-4CC2-9806-D01F29488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0.1495</cdr:x>
      <cdr:y>0.04732</cdr:y>
    </cdr:from>
    <cdr:to>
      <cdr:x>0.24257</cdr:x>
      <cdr:y>0.07337</cdr:y>
    </cdr:to>
    <cdr:sp macro="" textlink="">
      <cdr:nvSpPr>
        <cdr:cNvPr id="2" name="CaixaDeTexto 1">
          <a:extLst xmlns:a="http://schemas.openxmlformats.org/drawingml/2006/main">
            <a:ext uri="{FF2B5EF4-FFF2-40B4-BE49-F238E27FC236}">
              <a16:creationId xmlns:a16="http://schemas.microsoft.com/office/drawing/2014/main" id="{E250C25A-4679-F5FF-AA28-C48137AAD4E9}"/>
            </a:ext>
          </a:extLst>
        </cdr:cNvPr>
        <cdr:cNvSpPr txBox="1"/>
      </cdr:nvSpPr>
      <cdr:spPr>
        <a:xfrm xmlns:a="http://schemas.openxmlformats.org/drawingml/2006/main">
          <a:off x="2397125" y="403679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Conceitual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0.41406</cdr:x>
      <cdr:y>0.04503</cdr:y>
    </cdr:from>
    <cdr:to>
      <cdr:x>0.41406</cdr:x>
      <cdr:y>0.86932</cdr:y>
    </cdr:to>
    <cdr:cxnSp macro="">
      <cdr:nvCxnSpPr>
        <cdr:cNvPr id="3" name="Conector reto 2">
          <a:extLst xmlns:a="http://schemas.openxmlformats.org/drawingml/2006/main">
            <a:ext uri="{FF2B5EF4-FFF2-40B4-BE49-F238E27FC236}">
              <a16:creationId xmlns:a16="http://schemas.microsoft.com/office/drawing/2014/main" id="{006BE0FA-E42E-8695-B2E9-B581D5452B60}"/>
            </a:ext>
          </a:extLst>
        </cdr:cNvPr>
        <cdr:cNvCxnSpPr/>
      </cdr:nvCxnSpPr>
      <cdr:spPr>
        <a:xfrm xmlns:a="http://schemas.openxmlformats.org/drawingml/2006/main">
          <a:off x="6638925" y="38417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0.29426</cdr:x>
      <cdr:y>0.04875</cdr:y>
    </cdr:from>
    <cdr:to>
      <cdr:x>0.38733</cdr:x>
      <cdr:y>0.0748</cdr:y>
    </cdr:to>
    <cdr:sp macro="" textlink="">
      <cdr:nvSpPr>
        <cdr:cNvPr id="4" name="CaixaDeTexto 1">
          <a:extLst xmlns:a="http://schemas.openxmlformats.org/drawingml/2006/main">
            <a:ext uri="{FF2B5EF4-FFF2-40B4-BE49-F238E27FC236}">
              <a16:creationId xmlns:a16="http://schemas.microsoft.com/office/drawing/2014/main" id="{013DABC8-9559-C330-B320-BFE01F118A9A}"/>
            </a:ext>
          </a:extLst>
        </cdr:cNvPr>
        <cdr:cNvSpPr txBox="1"/>
      </cdr:nvSpPr>
      <cdr:spPr>
        <a:xfrm xmlns:a="http://schemas.openxmlformats.org/drawingml/2006/main">
          <a:off x="4718050" y="415925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Desenvolvimento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0.58337</cdr:x>
      <cdr:y>0.04689</cdr:y>
    </cdr:from>
    <cdr:to>
      <cdr:x>0.67644</cdr:x>
      <cdr:y>0.07294</cdr:y>
    </cdr:to>
    <cdr:sp macro="" textlink="">
      <cdr:nvSpPr>
        <cdr:cNvPr id="5" name="CaixaDeTexto 1">
          <a:extLst xmlns:a="http://schemas.openxmlformats.org/drawingml/2006/main">
            <a:ext uri="{FF2B5EF4-FFF2-40B4-BE49-F238E27FC236}">
              <a16:creationId xmlns:a16="http://schemas.microsoft.com/office/drawing/2014/main" id="{10CB0B5E-18CE-0FBC-C481-3C44EAF0E1B5}"/>
            </a:ext>
          </a:extLst>
        </cdr:cNvPr>
        <cdr:cNvSpPr txBox="1"/>
      </cdr:nvSpPr>
      <cdr:spPr>
        <a:xfrm xmlns:a="http://schemas.openxmlformats.org/drawingml/2006/main">
          <a:off x="9353550" y="400050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Produção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0.81129</cdr:x>
      <cdr:y>0.04354</cdr:y>
    </cdr:from>
    <cdr:to>
      <cdr:x>0.81129</cdr:x>
      <cdr:y>0.86784</cdr:y>
    </cdr:to>
    <cdr:cxnSp macro="">
      <cdr:nvCxnSpPr>
        <cdr:cNvPr id="6" name="Conector reto 5">
          <a:extLst xmlns:a="http://schemas.openxmlformats.org/drawingml/2006/main">
            <a:ext uri="{FF2B5EF4-FFF2-40B4-BE49-F238E27FC236}">
              <a16:creationId xmlns:a16="http://schemas.microsoft.com/office/drawing/2014/main" id="{3E31DA3D-3C59-3448-6BD1-116629BAC24B}"/>
            </a:ext>
          </a:extLst>
        </cdr:cNvPr>
        <cdr:cNvCxnSpPr/>
      </cdr:nvCxnSpPr>
      <cdr:spPr>
        <a:xfrm xmlns:a="http://schemas.openxmlformats.org/drawingml/2006/main">
          <a:off x="13007975" y="37147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0.23406</cdr:x>
      <cdr:y>0.04726</cdr:y>
    </cdr:from>
    <cdr:to>
      <cdr:x>0.23406</cdr:x>
      <cdr:y>0.87156</cdr:y>
    </cdr:to>
    <cdr:cxnSp macro="">
      <cdr:nvCxnSpPr>
        <cdr:cNvPr id="7" name="Conector reto 6">
          <a:extLst xmlns:a="http://schemas.openxmlformats.org/drawingml/2006/main">
            <a:ext uri="{FF2B5EF4-FFF2-40B4-BE49-F238E27FC236}">
              <a16:creationId xmlns:a16="http://schemas.microsoft.com/office/drawing/2014/main" id="{BAC16F3D-6478-F5CA-A55A-C03D49589346}"/>
            </a:ext>
          </a:extLst>
        </cdr:cNvPr>
        <cdr:cNvCxnSpPr/>
      </cdr:nvCxnSpPr>
      <cdr:spPr>
        <a:xfrm xmlns:a="http://schemas.openxmlformats.org/drawingml/2006/main">
          <a:off x="3752850" y="40322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BB3F55-7CD4-42DD-9E44-F8DC097199F5}" name="Tabela1" displayName="Tabela1" ref="A2:H68" totalsRowShown="0" headerRowDxfId="19" dataDxfId="18">
  <autoFilter ref="A2:H68" xr:uid="{79BB3F55-7CD4-42DD-9E44-F8DC097199F5}"/>
  <tableColumns count="8">
    <tableColumn id="1" xr3:uid="{D69B6B87-B848-42AE-B828-92DBEE63E664}" name="Tarefa" dataDxfId="17"/>
    <tableColumn id="2" xr3:uid="{382692E2-EDDF-4553-A2B3-21137A2C263C}" name="Data" dataDxfId="16"/>
    <tableColumn id="3" xr3:uid="{235DDDC1-BB45-4529-BECF-A2647B3F00BB}" name="Custo Real" dataDxfId="15"/>
    <tableColumn id="4" xr3:uid="{1F869659-2F3A-488C-88AE-A9CE60142C0A}" name="Custo Real Soma" dataDxfId="14">
      <calculatedColumnFormula>D2+C3</calculatedColumnFormula>
    </tableColumn>
    <tableColumn id="5" xr3:uid="{B5007373-77A0-4520-84A6-FAB0028C6BB7}" name="Valor Planejado" dataDxfId="13"/>
    <tableColumn id="6" xr3:uid="{179E5E3A-AF60-445B-A41A-D8F8C3B03DDB}" name="Valor Planejado Soma" dataDxfId="12">
      <calculatedColumnFormula>F2+E3</calculatedColumnFormula>
    </tableColumn>
    <tableColumn id="7" xr3:uid="{ADECF820-7E8F-4564-86CC-A6AFB5A9FF32}" name="Valor Agregado" dataDxfId="11"/>
    <tableColumn id="8" xr3:uid="{37985C78-2F8B-457D-9DE9-85AB092FE45C}" name="Valor soma Agregado" dataDxfId="10">
      <calculatedColumnFormula>H2+G3</calculatedColumnFormula>
    </tableColumn>
  </tableColumns>
  <tableStyleInfo name="TableStyleLight21" showFirstColumn="0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8B12352-CA9F-4C93-8B37-BF2A7B87ACC2}" name="Tabela3" displayName="Tabela3" ref="A71:H133" totalsRowShown="0" headerRowDxfId="9" dataDxfId="8">
  <autoFilter ref="A71:H133" xr:uid="{48B12352-CA9F-4C93-8B37-BF2A7B87ACC2}"/>
  <tableColumns count="8">
    <tableColumn id="1" xr3:uid="{2A598B50-36DF-48D8-928F-60252F8FCA2D}" name="Tarefa" dataDxfId="7"/>
    <tableColumn id="2" xr3:uid="{B57B94BF-DB1E-4D0B-9A9F-B3FDDB73CDF8}" name="Data" dataDxfId="6"/>
    <tableColumn id="3" xr3:uid="{C6DA82BC-D753-4EDF-B1AB-DAB1D855D94F}" name="Custo Real" dataDxfId="5"/>
    <tableColumn id="4" xr3:uid="{96DB98A7-4432-425B-82BA-F1104E0BC7E3}" name="Custo Real Soma" dataDxfId="4"/>
    <tableColumn id="5" xr3:uid="{6FBD4BCD-E4EE-453E-A33F-1E918228DBE4}" name="Valor Planejado" dataDxfId="3"/>
    <tableColumn id="6" xr3:uid="{0B208CEE-088B-4BBA-89A7-60E34D321E92}" name="Valor Planejado Soma" dataDxfId="2">
      <calculatedColumnFormula>F71+E72</calculatedColumnFormula>
    </tableColumn>
    <tableColumn id="7" xr3:uid="{A2A11A0B-1689-4C73-BFE9-1A9365CBFBA4}" name="Valor Agregado" dataDxfId="1"/>
    <tableColumn id="8" xr3:uid="{CAE94116-1FD7-4E32-BCED-C0DE0A753D4E}" name="Valor soma Agregado" dataDxfId="0">
      <calculatedColumnFormula>H71+G72</calculatedColumnFormula>
    </tableColumn>
  </tableColumns>
  <tableStyleInfo name="TableStyleLight19" showFirstColumn="0" showLastColumn="0" showRowStripes="0" showColumnStripes="1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34"/>
  <sheetViews>
    <sheetView tabSelected="1" showOutlineSymbols="0" showWhiteSpace="0" zoomScale="60" zoomScaleNormal="60" workbookViewId="0">
      <selection sqref="A1:H1"/>
    </sheetView>
  </sheetViews>
  <sheetFormatPr defaultRowHeight="14.25" x14ac:dyDescent="0.2"/>
  <cols>
    <col min="1" max="1" width="91.75" customWidth="1"/>
    <col min="2" max="2" width="22.375" customWidth="1"/>
    <col min="3" max="3" width="14.875" bestFit="1" customWidth="1"/>
    <col min="4" max="4" width="18.5" bestFit="1" customWidth="1"/>
    <col min="5" max="5" width="18.125" bestFit="1" customWidth="1"/>
    <col min="6" max="6" width="23.875" bestFit="1" customWidth="1"/>
    <col min="7" max="7" width="19.75" bestFit="1" customWidth="1"/>
    <col min="8" max="8" width="23" bestFit="1" customWidth="1"/>
    <col min="9" max="9" width="29.75" hidden="1" customWidth="1"/>
    <col min="10" max="10" width="21.5" hidden="1" customWidth="1"/>
    <col min="11" max="11" width="47.875" hidden="1" customWidth="1"/>
    <col min="12" max="12" width="46.25" hidden="1" customWidth="1"/>
    <col min="13" max="13" width="9.875" hidden="1" customWidth="1"/>
    <col min="16" max="16" width="11.5" bestFit="1" customWidth="1"/>
    <col min="17" max="17" width="13.375" bestFit="1" customWidth="1"/>
    <col min="18" max="27" width="22.375" customWidth="1"/>
  </cols>
  <sheetData>
    <row r="1" spans="1:27" ht="20.100000000000001" customHeight="1" thickBot="1" x14ac:dyDescent="0.3">
      <c r="A1" s="61" t="s">
        <v>152</v>
      </c>
      <c r="B1" s="61"/>
      <c r="C1" s="61"/>
      <c r="D1" s="61"/>
      <c r="E1" s="61"/>
      <c r="F1" s="61"/>
      <c r="G1" s="61"/>
      <c r="H1" s="61"/>
      <c r="Q1" s="58" t="s">
        <v>151</v>
      </c>
      <c r="R1" s="62" t="s">
        <v>154</v>
      </c>
      <c r="S1" s="63"/>
      <c r="T1" s="63"/>
      <c r="U1" s="63"/>
      <c r="V1" s="64"/>
      <c r="W1" s="65" t="s">
        <v>155</v>
      </c>
      <c r="X1" s="66"/>
      <c r="Y1" s="66"/>
      <c r="Z1" s="66"/>
      <c r="AA1" s="67"/>
    </row>
    <row r="2" spans="1:27" ht="20.100000000000001" customHeight="1" thickBot="1" x14ac:dyDescent="0.3">
      <c r="A2" s="10" t="s">
        <v>153</v>
      </c>
      <c r="B2" s="10" t="s">
        <v>1</v>
      </c>
      <c r="C2" s="10" t="s">
        <v>2</v>
      </c>
      <c r="D2" s="10" t="s">
        <v>138</v>
      </c>
      <c r="E2" s="10" t="s">
        <v>3</v>
      </c>
      <c r="F2" s="10" t="s">
        <v>139</v>
      </c>
      <c r="G2" s="10" t="s">
        <v>4</v>
      </c>
      <c r="H2" s="10" t="s">
        <v>140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9</v>
      </c>
      <c r="Q2" s="59"/>
      <c r="R2" s="17" t="s">
        <v>141</v>
      </c>
      <c r="S2" s="18" t="s">
        <v>142</v>
      </c>
      <c r="T2" s="18" t="s">
        <v>143</v>
      </c>
      <c r="U2" s="18" t="s">
        <v>144</v>
      </c>
      <c r="V2" s="19" t="s">
        <v>145</v>
      </c>
      <c r="W2" s="20" t="s">
        <v>141</v>
      </c>
      <c r="X2" s="21" t="s">
        <v>142</v>
      </c>
      <c r="Y2" s="21" t="s">
        <v>143</v>
      </c>
      <c r="Z2" s="21" t="s">
        <v>144</v>
      </c>
      <c r="AA2" s="22" t="s">
        <v>145</v>
      </c>
    </row>
    <row r="3" spans="1:27" ht="20.100000000000001" customHeight="1" thickTop="1" thickBot="1" x14ac:dyDescent="0.25">
      <c r="A3" s="1" t="s">
        <v>10</v>
      </c>
      <c r="B3" s="3">
        <v>43982</v>
      </c>
      <c r="C3" s="4">
        <v>1246000</v>
      </c>
      <c r="D3" s="4">
        <f>C3</f>
        <v>1246000</v>
      </c>
      <c r="E3" s="4">
        <v>1236000</v>
      </c>
      <c r="F3" s="4">
        <f>E3</f>
        <v>1236000</v>
      </c>
      <c r="G3" s="4">
        <v>1236000</v>
      </c>
      <c r="H3" s="4">
        <f>G3</f>
        <v>1236000</v>
      </c>
      <c r="I3" s="4">
        <v>4000</v>
      </c>
      <c r="J3" s="4">
        <v>6000</v>
      </c>
      <c r="K3" s="4">
        <v>0.99203187250000002</v>
      </c>
      <c r="L3" s="4">
        <v>1.0121951220000001</v>
      </c>
      <c r="M3" s="4" t="s">
        <v>0</v>
      </c>
      <c r="P3" s="3"/>
      <c r="Q3" s="23">
        <v>43982</v>
      </c>
      <c r="R3" s="41">
        <v>0</v>
      </c>
      <c r="S3" s="24">
        <v>0</v>
      </c>
      <c r="T3" s="45">
        <v>0</v>
      </c>
      <c r="U3" s="24">
        <v>0</v>
      </c>
      <c r="V3" s="49">
        <v>0</v>
      </c>
      <c r="W3" s="55">
        <v>1</v>
      </c>
      <c r="X3" s="56">
        <v>1.5151515151515152E-2</v>
      </c>
      <c r="Y3" s="25">
        <f>SUMIF($B$3:$B$68,Q3,$C$3:$C$68)</f>
        <v>1246000</v>
      </c>
      <c r="Z3" s="50">
        <f>SUMIF($B$3:$B$68,Q3,$E$3:$E$68)</f>
        <v>1236000</v>
      </c>
      <c r="AA3" s="26">
        <f>SUMIF($B$3:$B$68,Q3,$G$3:$G$68)</f>
        <v>1236000</v>
      </c>
    </row>
    <row r="4" spans="1:27" ht="20.100000000000001" customHeight="1" thickBot="1" x14ac:dyDescent="0.25">
      <c r="A4" s="1" t="s">
        <v>11</v>
      </c>
      <c r="B4" s="3">
        <v>44043</v>
      </c>
      <c r="C4" s="4">
        <v>1174000</v>
      </c>
      <c r="D4" s="4">
        <f>D3+C4</f>
        <v>2420000</v>
      </c>
      <c r="E4" s="4">
        <v>1164000</v>
      </c>
      <c r="F4" s="4">
        <f>F3+E4</f>
        <v>2400000</v>
      </c>
      <c r="G4" s="4">
        <v>1164000</v>
      </c>
      <c r="H4" s="4">
        <f>H3+G4</f>
        <v>2400000</v>
      </c>
      <c r="I4" s="4">
        <v>4000</v>
      </c>
      <c r="J4" s="4">
        <v>4000</v>
      </c>
      <c r="K4" s="4">
        <v>0.99322033899999995</v>
      </c>
      <c r="L4" s="4">
        <v>1.0068728521999999</v>
      </c>
      <c r="M4" s="4" t="s">
        <v>0</v>
      </c>
      <c r="P4" s="6"/>
      <c r="Q4" s="27">
        <v>44043</v>
      </c>
      <c r="R4" s="42">
        <v>2</v>
      </c>
      <c r="S4" s="28">
        <v>0.03</v>
      </c>
      <c r="T4" s="46">
        <v>600000</v>
      </c>
      <c r="U4" s="29">
        <v>846000</v>
      </c>
      <c r="V4" s="46">
        <v>423000</v>
      </c>
      <c r="W4" s="55">
        <v>1</v>
      </c>
      <c r="X4" s="54">
        <v>3.0303030303030304E-2</v>
      </c>
      <c r="Y4" s="30">
        <f>SUMIF($B$3:$B$68,Q4,$C$3:$C$68)+Y3</f>
        <v>2420000</v>
      </c>
      <c r="Z4" s="51">
        <f>SUMIF($B$3:$B$68,Q4,$E$3:$E$68)+Z3</f>
        <v>2400000</v>
      </c>
      <c r="AA4" s="31">
        <f>SUMIF($B$3:$B$68,Q4,$G$3:$G$68)+AA3</f>
        <v>2400000</v>
      </c>
    </row>
    <row r="5" spans="1:27" ht="20.100000000000001" customHeight="1" thickBot="1" x14ac:dyDescent="0.25">
      <c r="A5" s="1" t="s">
        <v>12</v>
      </c>
      <c r="B5" s="3">
        <v>44104</v>
      </c>
      <c r="C5" s="4">
        <v>796000</v>
      </c>
      <c r="D5" s="4">
        <f t="shared" ref="D5:D68" si="0">D4+C5</f>
        <v>3216000</v>
      </c>
      <c r="E5" s="4">
        <v>786000</v>
      </c>
      <c r="F5" s="4">
        <f t="shared" ref="F5:F68" si="1">F4+E5</f>
        <v>3186000</v>
      </c>
      <c r="G5" s="4">
        <v>786000</v>
      </c>
      <c r="H5" s="4">
        <f t="shared" ref="H5:H68" si="2">H4+G5</f>
        <v>3186000</v>
      </c>
      <c r="I5" s="4">
        <v>3000</v>
      </c>
      <c r="J5" s="4">
        <v>3000</v>
      </c>
      <c r="K5" s="4">
        <v>0.99367088609999998</v>
      </c>
      <c r="L5" s="4">
        <v>1.0064102563999999</v>
      </c>
      <c r="M5" s="4" t="s">
        <v>0</v>
      </c>
      <c r="P5" s="3"/>
      <c r="Q5" s="27">
        <v>44074</v>
      </c>
      <c r="R5" s="42">
        <v>3</v>
      </c>
      <c r="S5" s="28">
        <v>0.06</v>
      </c>
      <c r="T5" s="46">
        <v>1500000</v>
      </c>
      <c r="U5" s="29">
        <v>1692000</v>
      </c>
      <c r="V5" s="46">
        <v>1057500</v>
      </c>
      <c r="W5" s="55">
        <v>0</v>
      </c>
      <c r="X5" s="54">
        <v>3.0303030303030304E-2</v>
      </c>
      <c r="Y5" s="32">
        <f t="shared" ref="Y5:Y29" si="3">SUMIF($B$3:$B$68,Q5,$C$3:$C$68)+Y4</f>
        <v>2420000</v>
      </c>
      <c r="Z5" s="52">
        <f t="shared" ref="Z5:Z29" si="4">SUMIF($B$3:$B$68,Q5,$E$3:$E$68)+Z4</f>
        <v>2400000</v>
      </c>
      <c r="AA5" s="33">
        <f t="shared" ref="AA5:AA29" si="5">SUMIF($B$3:$B$68,Q5,$G$3:$G$68)+AA4</f>
        <v>2400000</v>
      </c>
    </row>
    <row r="6" spans="1:27" ht="20.100000000000001" customHeight="1" thickBot="1" x14ac:dyDescent="0.25">
      <c r="A6" s="1" t="s">
        <v>13</v>
      </c>
      <c r="B6" s="3">
        <v>44135</v>
      </c>
      <c r="C6" s="4">
        <v>796000</v>
      </c>
      <c r="D6" s="4">
        <f t="shared" si="0"/>
        <v>4012000</v>
      </c>
      <c r="E6" s="4">
        <v>786000</v>
      </c>
      <c r="F6" s="4">
        <f t="shared" si="1"/>
        <v>3972000</v>
      </c>
      <c r="G6" s="4">
        <v>786000</v>
      </c>
      <c r="H6" s="4">
        <f t="shared" si="2"/>
        <v>3972000</v>
      </c>
      <c r="I6" s="4">
        <v>4000</v>
      </c>
      <c r="J6" s="4">
        <v>2000</v>
      </c>
      <c r="K6" s="4">
        <v>0.98958333330000003</v>
      </c>
      <c r="L6" s="4">
        <v>1.0052910052999999</v>
      </c>
      <c r="M6" s="4" t="s">
        <v>0</v>
      </c>
      <c r="P6" s="6"/>
      <c r="Q6" s="34">
        <v>44104</v>
      </c>
      <c r="R6" s="43">
        <v>1</v>
      </c>
      <c r="S6" s="28">
        <v>0.1</v>
      </c>
      <c r="T6" s="47">
        <v>1500000</v>
      </c>
      <c r="U6" s="35">
        <v>1692000</v>
      </c>
      <c r="V6" s="47">
        <v>1057500</v>
      </c>
      <c r="W6" s="55">
        <v>1</v>
      </c>
      <c r="X6" s="54">
        <v>4.5454545454545456E-2</v>
      </c>
      <c r="Y6" s="30">
        <f t="shared" si="3"/>
        <v>3216000</v>
      </c>
      <c r="Z6" s="51">
        <f t="shared" si="4"/>
        <v>3186000</v>
      </c>
      <c r="AA6" s="31">
        <f t="shared" si="5"/>
        <v>3186000</v>
      </c>
    </row>
    <row r="7" spans="1:27" ht="20.100000000000001" customHeight="1" thickBot="1" x14ac:dyDescent="0.25">
      <c r="A7" s="1" t="s">
        <v>15</v>
      </c>
      <c r="B7" s="3">
        <v>44165</v>
      </c>
      <c r="C7" s="4">
        <v>373000</v>
      </c>
      <c r="D7" s="4">
        <f t="shared" si="0"/>
        <v>4385000</v>
      </c>
      <c r="E7" s="4">
        <v>363000</v>
      </c>
      <c r="F7" s="4">
        <f t="shared" si="1"/>
        <v>4335000</v>
      </c>
      <c r="G7" s="4">
        <v>365000</v>
      </c>
      <c r="H7" s="4">
        <f t="shared" si="2"/>
        <v>4337000</v>
      </c>
      <c r="I7" s="4">
        <v>3000</v>
      </c>
      <c r="J7" s="4">
        <v>2000</v>
      </c>
      <c r="K7" s="4">
        <v>0.9918478261</v>
      </c>
      <c r="L7" s="4">
        <v>1.0055096419</v>
      </c>
      <c r="M7" s="4" t="s">
        <v>0</v>
      </c>
      <c r="O7" s="4">
        <v>1</v>
      </c>
      <c r="P7" s="3"/>
      <c r="Q7" s="27">
        <v>44135</v>
      </c>
      <c r="R7" s="42">
        <v>1</v>
      </c>
      <c r="S7" s="28">
        <v>0.12</v>
      </c>
      <c r="T7" s="46">
        <v>1800000</v>
      </c>
      <c r="U7" s="29">
        <v>2115000</v>
      </c>
      <c r="V7" s="46">
        <v>1269000</v>
      </c>
      <c r="W7" s="55">
        <v>1</v>
      </c>
      <c r="X7" s="54">
        <v>6.0606060606060608E-2</v>
      </c>
      <c r="Y7" s="30">
        <f t="shared" si="3"/>
        <v>4012000</v>
      </c>
      <c r="Z7" s="51">
        <f t="shared" si="4"/>
        <v>3972000</v>
      </c>
      <c r="AA7" s="31">
        <f t="shared" si="5"/>
        <v>3972000</v>
      </c>
    </row>
    <row r="8" spans="1:27" ht="20.100000000000001" customHeight="1" thickBot="1" x14ac:dyDescent="0.25">
      <c r="A8" s="1" t="s">
        <v>16</v>
      </c>
      <c r="B8" s="3">
        <v>44165</v>
      </c>
      <c r="C8" s="4">
        <v>197000</v>
      </c>
      <c r="D8" s="4">
        <f t="shared" si="0"/>
        <v>4582000</v>
      </c>
      <c r="E8" s="4">
        <v>189000</v>
      </c>
      <c r="F8" s="4">
        <f t="shared" si="1"/>
        <v>4524000</v>
      </c>
      <c r="G8" s="4">
        <v>189000</v>
      </c>
      <c r="H8" s="4">
        <f t="shared" si="2"/>
        <v>4526000</v>
      </c>
      <c r="I8" s="4">
        <v>2000</v>
      </c>
      <c r="J8" s="4">
        <v>4000</v>
      </c>
      <c r="K8" s="4">
        <v>0.98974358969999998</v>
      </c>
      <c r="L8" s="4">
        <v>1.0211640211999999</v>
      </c>
      <c r="M8" s="4" t="s">
        <v>0</v>
      </c>
      <c r="P8" s="6"/>
      <c r="Q8" s="27">
        <v>44165</v>
      </c>
      <c r="R8" s="42">
        <v>1</v>
      </c>
      <c r="S8" s="28">
        <v>0.15</v>
      </c>
      <c r="T8" s="46">
        <v>2100000</v>
      </c>
      <c r="U8" s="29">
        <v>2538000</v>
      </c>
      <c r="V8" s="46">
        <v>1480500</v>
      </c>
      <c r="W8" s="55">
        <v>2</v>
      </c>
      <c r="X8" s="54">
        <v>9.0909090909090912E-2</v>
      </c>
      <c r="Y8" s="30">
        <f t="shared" si="3"/>
        <v>4582000</v>
      </c>
      <c r="Z8" s="51">
        <f t="shared" si="4"/>
        <v>4524000</v>
      </c>
      <c r="AA8" s="31">
        <f t="shared" si="5"/>
        <v>4526000</v>
      </c>
    </row>
    <row r="9" spans="1:27" ht="20.100000000000001" customHeight="1" thickBot="1" x14ac:dyDescent="0.25">
      <c r="A9" s="1" t="s">
        <v>28</v>
      </c>
      <c r="B9" s="3">
        <v>44196</v>
      </c>
      <c r="C9" s="4">
        <v>526000</v>
      </c>
      <c r="D9" s="4">
        <f t="shared" si="0"/>
        <v>5108000</v>
      </c>
      <c r="E9" s="4">
        <v>516000</v>
      </c>
      <c r="F9" s="4">
        <v>516000</v>
      </c>
      <c r="G9" s="4">
        <v>516000</v>
      </c>
      <c r="H9" s="4">
        <f t="shared" si="2"/>
        <v>5042000</v>
      </c>
      <c r="I9" s="4">
        <v>4000</v>
      </c>
      <c r="J9" s="4">
        <v>4000</v>
      </c>
      <c r="K9" s="4">
        <v>0.96363636360000005</v>
      </c>
      <c r="L9" s="4">
        <v>1.0392156862999999</v>
      </c>
      <c r="M9" s="4" t="s">
        <v>0</v>
      </c>
      <c r="P9" s="3"/>
      <c r="Q9" s="27">
        <v>44196</v>
      </c>
      <c r="R9" s="42">
        <v>1</v>
      </c>
      <c r="S9" s="28">
        <v>0.17</v>
      </c>
      <c r="T9" s="46">
        <v>2500000</v>
      </c>
      <c r="U9" s="29">
        <v>2961000</v>
      </c>
      <c r="V9" s="46">
        <v>1692000</v>
      </c>
      <c r="W9" s="55">
        <v>3</v>
      </c>
      <c r="X9" s="54">
        <v>0.13636363636363635</v>
      </c>
      <c r="Y9" s="30">
        <f t="shared" si="3"/>
        <v>6616000</v>
      </c>
      <c r="Z9" s="51">
        <f t="shared" si="4"/>
        <v>6528000</v>
      </c>
      <c r="AA9" s="31">
        <f t="shared" si="5"/>
        <v>6530000</v>
      </c>
    </row>
    <row r="10" spans="1:27" ht="20.100000000000001" customHeight="1" thickBot="1" x14ac:dyDescent="0.25">
      <c r="A10" s="1" t="s">
        <v>31</v>
      </c>
      <c r="B10" s="3">
        <v>44196</v>
      </c>
      <c r="C10" s="4">
        <v>754000</v>
      </c>
      <c r="D10" s="4">
        <f t="shared" si="0"/>
        <v>5862000</v>
      </c>
      <c r="E10" s="4">
        <v>744000</v>
      </c>
      <c r="F10" s="4">
        <v>744000</v>
      </c>
      <c r="G10" s="4">
        <v>744000</v>
      </c>
      <c r="H10" s="4">
        <f t="shared" si="2"/>
        <v>5786000</v>
      </c>
      <c r="I10" s="4">
        <v>3000</v>
      </c>
      <c r="J10" s="4">
        <v>3000</v>
      </c>
      <c r="K10" s="4">
        <v>0.984375</v>
      </c>
      <c r="L10" s="4">
        <v>1.0161290323000001</v>
      </c>
      <c r="M10" s="4" t="s">
        <v>0</v>
      </c>
      <c r="P10" s="6"/>
      <c r="Q10" s="34">
        <v>44227</v>
      </c>
      <c r="R10" s="43">
        <v>0</v>
      </c>
      <c r="S10" s="28">
        <f t="shared" ref="S10:S29" si="6">R10/$T$30+S9</f>
        <v>0.17</v>
      </c>
      <c r="T10" s="47">
        <v>2500000</v>
      </c>
      <c r="U10" s="35">
        <v>2961000</v>
      </c>
      <c r="V10" s="47">
        <v>1692000</v>
      </c>
      <c r="W10" s="55">
        <v>1</v>
      </c>
      <c r="X10" s="54">
        <v>0.15151515151515149</v>
      </c>
      <c r="Y10" s="30">
        <f t="shared" si="3"/>
        <v>6640000</v>
      </c>
      <c r="Z10" s="51">
        <f t="shared" si="4"/>
        <v>6552000</v>
      </c>
      <c r="AA10" s="31">
        <f t="shared" si="5"/>
        <v>6554000</v>
      </c>
    </row>
    <row r="11" spans="1:27" ht="20.100000000000001" customHeight="1" thickBot="1" x14ac:dyDescent="0.25">
      <c r="A11" s="1" t="s">
        <v>33</v>
      </c>
      <c r="B11" s="3">
        <v>44196</v>
      </c>
      <c r="C11" s="4">
        <v>754000</v>
      </c>
      <c r="D11" s="4">
        <f t="shared" si="0"/>
        <v>6616000</v>
      </c>
      <c r="E11" s="4">
        <v>744000</v>
      </c>
      <c r="F11" s="4">
        <f t="shared" si="1"/>
        <v>1488000</v>
      </c>
      <c r="G11" s="4">
        <v>744000</v>
      </c>
      <c r="H11" s="4">
        <f t="shared" si="2"/>
        <v>6530000</v>
      </c>
      <c r="I11" s="4">
        <v>2000</v>
      </c>
      <c r="J11" s="4">
        <v>2000</v>
      </c>
      <c r="K11" s="4">
        <v>0.99565217390000005</v>
      </c>
      <c r="L11" s="4">
        <v>1.0043859649</v>
      </c>
      <c r="M11" s="4" t="s">
        <v>0</v>
      </c>
      <c r="P11" s="3"/>
      <c r="Q11" s="34">
        <v>44286</v>
      </c>
      <c r="R11" s="43">
        <v>0</v>
      </c>
      <c r="S11" s="28">
        <v>0.17</v>
      </c>
      <c r="T11" s="47">
        <v>2500000</v>
      </c>
      <c r="U11" s="35">
        <v>2961000</v>
      </c>
      <c r="V11" s="47">
        <v>1692000</v>
      </c>
      <c r="W11" s="55">
        <v>3</v>
      </c>
      <c r="X11" s="54">
        <v>0.19696969696969696</v>
      </c>
      <c r="Y11" s="30">
        <f t="shared" si="3"/>
        <v>9142000</v>
      </c>
      <c r="Z11" s="51">
        <f t="shared" si="4"/>
        <v>9024000</v>
      </c>
      <c r="AA11" s="31">
        <f t="shared" si="5"/>
        <v>9026000</v>
      </c>
    </row>
    <row r="12" spans="1:27" ht="20.100000000000001" customHeight="1" thickBot="1" x14ac:dyDescent="0.25">
      <c r="A12" s="1" t="s">
        <v>34</v>
      </c>
      <c r="B12" s="3">
        <v>44227</v>
      </c>
      <c r="C12" s="4">
        <v>24000</v>
      </c>
      <c r="D12" s="4">
        <f t="shared" si="0"/>
        <v>6640000</v>
      </c>
      <c r="E12" s="4">
        <v>24000</v>
      </c>
      <c r="F12" s="4">
        <f t="shared" si="1"/>
        <v>1512000</v>
      </c>
      <c r="G12" s="4">
        <v>24000</v>
      </c>
      <c r="H12" s="4">
        <f t="shared" si="2"/>
        <v>6554000</v>
      </c>
      <c r="I12" s="4">
        <v>1000</v>
      </c>
      <c r="J12" s="4">
        <v>1000</v>
      </c>
      <c r="K12" s="4">
        <v>0.92857142859999997</v>
      </c>
      <c r="L12" s="4">
        <v>1.0833333332999999</v>
      </c>
      <c r="M12" s="4" t="s">
        <v>0</v>
      </c>
      <c r="P12" s="6"/>
      <c r="Q12" s="27">
        <v>44316</v>
      </c>
      <c r="R12" s="42">
        <v>2</v>
      </c>
      <c r="S12" s="28">
        <v>0.23</v>
      </c>
      <c r="T12" s="46">
        <v>3300000</v>
      </c>
      <c r="U12" s="29">
        <v>3807000</v>
      </c>
      <c r="V12" s="46">
        <v>2115000</v>
      </c>
      <c r="W12" s="55">
        <v>2</v>
      </c>
      <c r="X12" s="54">
        <v>0.22727272727272727</v>
      </c>
      <c r="Y12" s="30">
        <f t="shared" si="3"/>
        <v>10650000</v>
      </c>
      <c r="Z12" s="51">
        <f t="shared" si="4"/>
        <v>10512000</v>
      </c>
      <c r="AA12" s="31">
        <f t="shared" si="5"/>
        <v>10514000</v>
      </c>
    </row>
    <row r="13" spans="1:27" ht="20.100000000000001" customHeight="1" thickBot="1" x14ac:dyDescent="0.25">
      <c r="A13" s="1" t="s">
        <v>29</v>
      </c>
      <c r="B13" s="3">
        <v>44286</v>
      </c>
      <c r="C13" s="4">
        <v>778000</v>
      </c>
      <c r="D13" s="4">
        <f t="shared" si="0"/>
        <v>7418000</v>
      </c>
      <c r="E13" s="4">
        <v>768000</v>
      </c>
      <c r="F13" s="4">
        <f t="shared" si="1"/>
        <v>2280000</v>
      </c>
      <c r="G13" s="4">
        <v>768000</v>
      </c>
      <c r="H13" s="4">
        <f t="shared" si="2"/>
        <v>7322000</v>
      </c>
      <c r="I13" s="4">
        <v>4000</v>
      </c>
      <c r="J13" s="4">
        <v>4000</v>
      </c>
      <c r="K13" s="4">
        <v>0.98947368420000004</v>
      </c>
      <c r="L13" s="4">
        <v>1.0107526882</v>
      </c>
      <c r="M13" s="4" t="s">
        <v>0</v>
      </c>
      <c r="P13" s="3"/>
      <c r="Q13" s="34">
        <v>44347</v>
      </c>
      <c r="R13" s="43">
        <v>0</v>
      </c>
      <c r="S13" s="28">
        <f t="shared" si="6"/>
        <v>0.23</v>
      </c>
      <c r="T13" s="47">
        <v>3300000</v>
      </c>
      <c r="U13" s="35">
        <v>3807000</v>
      </c>
      <c r="V13" s="47">
        <v>2115000</v>
      </c>
      <c r="W13" s="55">
        <v>3</v>
      </c>
      <c r="X13" s="54">
        <v>0.27272727272727271</v>
      </c>
      <c r="Y13" s="30">
        <f t="shared" si="3"/>
        <v>12912000</v>
      </c>
      <c r="Z13" s="51">
        <f t="shared" si="4"/>
        <v>12744000</v>
      </c>
      <c r="AA13" s="31">
        <f t="shared" si="5"/>
        <v>12746000</v>
      </c>
    </row>
    <row r="14" spans="1:27" ht="20.100000000000001" customHeight="1" thickBot="1" x14ac:dyDescent="0.25">
      <c r="A14" s="1" t="s">
        <v>30</v>
      </c>
      <c r="B14" s="3">
        <v>44286</v>
      </c>
      <c r="C14" s="4">
        <v>970000</v>
      </c>
      <c r="D14" s="4">
        <f t="shared" si="0"/>
        <v>8388000</v>
      </c>
      <c r="E14" s="4">
        <v>960000</v>
      </c>
      <c r="F14" s="4">
        <f t="shared" si="1"/>
        <v>3240000</v>
      </c>
      <c r="G14" s="4">
        <v>960000</v>
      </c>
      <c r="H14" s="4">
        <f t="shared" si="2"/>
        <v>8282000</v>
      </c>
      <c r="I14" s="4">
        <v>1000</v>
      </c>
      <c r="J14" s="4">
        <v>1000</v>
      </c>
      <c r="K14" s="4">
        <v>0.99974133470000004</v>
      </c>
      <c r="L14" s="4">
        <v>1.0002587992</v>
      </c>
      <c r="M14" s="4" t="s">
        <v>0</v>
      </c>
      <c r="P14" s="3"/>
      <c r="Q14" s="34">
        <v>44377</v>
      </c>
      <c r="R14" s="43">
        <v>0</v>
      </c>
      <c r="S14" s="28">
        <v>0.23</v>
      </c>
      <c r="T14" s="47">
        <v>3300000</v>
      </c>
      <c r="U14" s="35">
        <v>3807000</v>
      </c>
      <c r="V14" s="47">
        <v>2115000</v>
      </c>
      <c r="W14" s="55">
        <v>2</v>
      </c>
      <c r="X14" s="54">
        <v>0.30303030303030298</v>
      </c>
      <c r="Y14" s="30">
        <f t="shared" si="3"/>
        <v>14420000</v>
      </c>
      <c r="Z14" s="51">
        <f t="shared" si="4"/>
        <v>14232000</v>
      </c>
      <c r="AA14" s="31">
        <f t="shared" si="5"/>
        <v>14234000</v>
      </c>
    </row>
    <row r="15" spans="1:27" ht="20.100000000000001" customHeight="1" thickBot="1" x14ac:dyDescent="0.25">
      <c r="A15" s="1" t="s">
        <v>41</v>
      </c>
      <c r="B15" s="3">
        <v>44286</v>
      </c>
      <c r="C15" s="4">
        <v>754000</v>
      </c>
      <c r="D15" s="4">
        <f t="shared" si="0"/>
        <v>9142000</v>
      </c>
      <c r="E15" s="4">
        <v>744000</v>
      </c>
      <c r="F15" s="4">
        <f t="shared" si="1"/>
        <v>3984000</v>
      </c>
      <c r="G15" s="4">
        <v>744000</v>
      </c>
      <c r="H15" s="4">
        <f t="shared" si="2"/>
        <v>9026000</v>
      </c>
      <c r="I15" s="4">
        <v>3000</v>
      </c>
      <c r="J15" s="4">
        <v>1000</v>
      </c>
      <c r="K15" s="4">
        <v>0.99347826090000002</v>
      </c>
      <c r="L15" s="4">
        <v>1.0021929825</v>
      </c>
      <c r="M15" s="4" t="s">
        <v>0</v>
      </c>
      <c r="P15" s="3"/>
      <c r="Q15" s="27">
        <v>44439</v>
      </c>
      <c r="R15" s="42">
        <v>8</v>
      </c>
      <c r="S15" s="28">
        <v>0.27</v>
      </c>
      <c r="T15" s="46">
        <v>6500000</v>
      </c>
      <c r="U15" s="29">
        <v>7402500</v>
      </c>
      <c r="V15" s="46">
        <v>3807000</v>
      </c>
      <c r="W15" s="55">
        <v>0</v>
      </c>
      <c r="X15" s="54">
        <v>0.30303030303030298</v>
      </c>
      <c r="Y15" s="32">
        <f t="shared" si="3"/>
        <v>14420000</v>
      </c>
      <c r="Z15" s="52">
        <f t="shared" si="4"/>
        <v>14232000</v>
      </c>
      <c r="AA15" s="33">
        <f t="shared" si="5"/>
        <v>14234000</v>
      </c>
    </row>
    <row r="16" spans="1:27" ht="20.100000000000001" customHeight="1" thickBot="1" x14ac:dyDescent="0.25">
      <c r="A16" s="1" t="s">
        <v>37</v>
      </c>
      <c r="B16" s="3">
        <v>44316</v>
      </c>
      <c r="C16" s="4">
        <v>754000</v>
      </c>
      <c r="D16" s="4">
        <f t="shared" si="0"/>
        <v>9896000</v>
      </c>
      <c r="E16" s="4">
        <v>744000</v>
      </c>
      <c r="F16" s="4">
        <f t="shared" si="1"/>
        <v>4728000</v>
      </c>
      <c r="G16" s="4">
        <v>744000</v>
      </c>
      <c r="H16" s="4">
        <f t="shared" si="2"/>
        <v>9770000</v>
      </c>
      <c r="I16" s="4">
        <v>1000</v>
      </c>
      <c r="J16" s="4">
        <v>1000</v>
      </c>
      <c r="K16" s="4">
        <v>0.99632352940000002</v>
      </c>
      <c r="L16" s="4">
        <v>1.0037037037000001</v>
      </c>
      <c r="M16" s="4" t="s">
        <v>0</v>
      </c>
      <c r="P16" s="6"/>
      <c r="Q16" s="27">
        <v>44469</v>
      </c>
      <c r="R16" s="42">
        <v>1</v>
      </c>
      <c r="S16" s="28">
        <v>0.27</v>
      </c>
      <c r="T16" s="46">
        <v>6900000</v>
      </c>
      <c r="U16" s="29">
        <v>8460000</v>
      </c>
      <c r="V16" s="46">
        <v>4018500</v>
      </c>
      <c r="W16" s="55">
        <v>0</v>
      </c>
      <c r="X16" s="54">
        <v>0.30303030303030298</v>
      </c>
      <c r="Y16" s="32">
        <f t="shared" si="3"/>
        <v>14420000</v>
      </c>
      <c r="Z16" s="52">
        <f t="shared" si="4"/>
        <v>14232000</v>
      </c>
      <c r="AA16" s="33">
        <f t="shared" si="5"/>
        <v>14234000</v>
      </c>
    </row>
    <row r="17" spans="1:27" ht="20.100000000000001" customHeight="1" thickBot="1" x14ac:dyDescent="0.25">
      <c r="A17" s="1" t="s">
        <v>44</v>
      </c>
      <c r="B17" s="3">
        <v>44316</v>
      </c>
      <c r="C17" s="4">
        <v>754000</v>
      </c>
      <c r="D17" s="4">
        <f t="shared" si="0"/>
        <v>10650000</v>
      </c>
      <c r="E17" s="4">
        <v>744000</v>
      </c>
      <c r="F17" s="4">
        <f t="shared" si="1"/>
        <v>5472000</v>
      </c>
      <c r="G17" s="4">
        <v>744000</v>
      </c>
      <c r="H17" s="4">
        <f t="shared" si="2"/>
        <v>10514000</v>
      </c>
      <c r="I17" s="4">
        <v>1000</v>
      </c>
      <c r="J17" s="4">
        <v>1000</v>
      </c>
      <c r="K17" s="4">
        <v>0.99732620319999998</v>
      </c>
      <c r="L17" s="4">
        <v>1.002688172</v>
      </c>
      <c r="M17" s="4" t="s">
        <v>0</v>
      </c>
      <c r="P17" s="3"/>
      <c r="Q17" s="34">
        <v>44561</v>
      </c>
      <c r="R17" s="43">
        <v>0</v>
      </c>
      <c r="S17" s="28">
        <v>0.27</v>
      </c>
      <c r="T17" s="47">
        <v>6900000</v>
      </c>
      <c r="U17" s="35">
        <v>8460000</v>
      </c>
      <c r="V17" s="47">
        <v>4018500</v>
      </c>
      <c r="W17" s="55">
        <v>3</v>
      </c>
      <c r="X17" s="54">
        <v>0.34848484848484845</v>
      </c>
      <c r="Y17" s="30">
        <f t="shared" si="3"/>
        <v>15363250</v>
      </c>
      <c r="Z17" s="51">
        <f t="shared" si="4"/>
        <v>15155250</v>
      </c>
      <c r="AA17" s="31">
        <f t="shared" si="5"/>
        <v>15157250</v>
      </c>
    </row>
    <row r="18" spans="1:27" ht="20.100000000000001" customHeight="1" thickBot="1" x14ac:dyDescent="0.25">
      <c r="A18" s="1" t="s">
        <v>35</v>
      </c>
      <c r="B18" s="3">
        <v>44347</v>
      </c>
      <c r="C18" s="4">
        <v>754000</v>
      </c>
      <c r="D18" s="4">
        <f t="shared" si="0"/>
        <v>11404000</v>
      </c>
      <c r="E18" s="4">
        <v>744000</v>
      </c>
      <c r="F18" s="4">
        <f t="shared" si="1"/>
        <v>6216000</v>
      </c>
      <c r="G18" s="4">
        <v>744000</v>
      </c>
      <c r="H18" s="4">
        <f t="shared" si="2"/>
        <v>11258000</v>
      </c>
      <c r="I18" s="4">
        <v>5000</v>
      </c>
      <c r="J18" s="4">
        <v>1000</v>
      </c>
      <c r="K18" s="4">
        <v>0.98888888890000004</v>
      </c>
      <c r="L18" s="4">
        <v>1.0022522522999999</v>
      </c>
      <c r="M18" s="4" t="s">
        <v>0</v>
      </c>
      <c r="P18" s="3"/>
      <c r="Q18" s="27">
        <v>44681</v>
      </c>
      <c r="R18" s="42">
        <v>0</v>
      </c>
      <c r="S18" s="28">
        <v>0.27</v>
      </c>
      <c r="T18" s="46">
        <v>7300000</v>
      </c>
      <c r="U18" s="29">
        <v>8883000</v>
      </c>
      <c r="V18" s="46">
        <v>4230000</v>
      </c>
      <c r="W18" s="55">
        <v>0</v>
      </c>
      <c r="X18" s="54">
        <v>0.34848484848484845</v>
      </c>
      <c r="Y18" s="32">
        <f t="shared" si="3"/>
        <v>15363250</v>
      </c>
      <c r="Z18" s="52">
        <f t="shared" si="4"/>
        <v>15155250</v>
      </c>
      <c r="AA18" s="33">
        <f t="shared" si="5"/>
        <v>15157250</v>
      </c>
    </row>
    <row r="19" spans="1:27" ht="20.100000000000001" customHeight="1" thickBot="1" x14ac:dyDescent="0.25">
      <c r="A19" s="1" t="s">
        <v>38</v>
      </c>
      <c r="B19" s="3">
        <v>44347</v>
      </c>
      <c r="C19" s="4">
        <v>754000</v>
      </c>
      <c r="D19" s="4">
        <f t="shared" si="0"/>
        <v>12158000</v>
      </c>
      <c r="E19" s="4">
        <v>744000</v>
      </c>
      <c r="F19" s="4">
        <f t="shared" si="1"/>
        <v>6960000</v>
      </c>
      <c r="G19" s="4">
        <v>744000</v>
      </c>
      <c r="H19" s="4">
        <f t="shared" si="2"/>
        <v>12002000</v>
      </c>
      <c r="I19" s="4">
        <v>1000</v>
      </c>
      <c r="J19" s="4">
        <v>1000</v>
      </c>
      <c r="K19" s="4">
        <v>0.99690402479999995</v>
      </c>
      <c r="L19" s="4">
        <v>1.0031152647999999</v>
      </c>
      <c r="M19" s="4" t="s">
        <v>0</v>
      </c>
      <c r="P19" s="3"/>
      <c r="Q19" s="27">
        <v>44742</v>
      </c>
      <c r="R19" s="42">
        <v>3</v>
      </c>
      <c r="S19" s="28">
        <v>0.32</v>
      </c>
      <c r="T19" s="46">
        <v>8320000</v>
      </c>
      <c r="U19" s="29">
        <v>10152000</v>
      </c>
      <c r="V19" s="46">
        <v>4864500</v>
      </c>
      <c r="W19" s="55">
        <v>3</v>
      </c>
      <c r="X19" s="54">
        <v>0.39393939393939392</v>
      </c>
      <c r="Y19" s="30">
        <f t="shared" si="3"/>
        <v>19021250</v>
      </c>
      <c r="Z19" s="51">
        <f t="shared" si="4"/>
        <v>18784310</v>
      </c>
      <c r="AA19" s="31">
        <f t="shared" si="5"/>
        <v>18786310</v>
      </c>
    </row>
    <row r="20" spans="1:27" ht="20.100000000000001" customHeight="1" thickBot="1" x14ac:dyDescent="0.25">
      <c r="A20" s="1" t="s">
        <v>40</v>
      </c>
      <c r="B20" s="3">
        <v>44347</v>
      </c>
      <c r="C20" s="4">
        <v>754000</v>
      </c>
      <c r="D20" s="4">
        <f t="shared" si="0"/>
        <v>12912000</v>
      </c>
      <c r="E20" s="4">
        <v>744000</v>
      </c>
      <c r="F20" s="4">
        <f t="shared" si="1"/>
        <v>7704000</v>
      </c>
      <c r="G20" s="4">
        <v>744000</v>
      </c>
      <c r="H20" s="4">
        <f t="shared" si="2"/>
        <v>12746000</v>
      </c>
      <c r="I20" s="4">
        <v>1000</v>
      </c>
      <c r="J20" s="4">
        <v>1000</v>
      </c>
      <c r="K20" s="4">
        <v>0.99781659389999999</v>
      </c>
      <c r="L20" s="4">
        <v>1.0021929825</v>
      </c>
      <c r="M20" s="4" t="s">
        <v>0</v>
      </c>
      <c r="P20" s="6"/>
      <c r="Q20" s="34">
        <v>44757</v>
      </c>
      <c r="R20" s="43">
        <v>0</v>
      </c>
      <c r="S20" s="28">
        <f t="shared" si="6"/>
        <v>0.32</v>
      </c>
      <c r="T20" s="47">
        <v>8320000</v>
      </c>
      <c r="U20" s="35">
        <v>10152000</v>
      </c>
      <c r="V20" s="47">
        <v>4864500</v>
      </c>
      <c r="W20" s="55">
        <v>2</v>
      </c>
      <c r="X20" s="54">
        <v>0.4242424242424242</v>
      </c>
      <c r="Y20" s="30">
        <f t="shared" si="3"/>
        <v>19021250</v>
      </c>
      <c r="Z20" s="51">
        <f t="shared" si="4"/>
        <v>18784310</v>
      </c>
      <c r="AA20" s="31">
        <f t="shared" si="5"/>
        <v>18786310</v>
      </c>
    </row>
    <row r="21" spans="1:27" ht="20.100000000000001" customHeight="1" thickBot="1" x14ac:dyDescent="0.25">
      <c r="A21" s="1" t="s">
        <v>39</v>
      </c>
      <c r="B21" s="3">
        <v>44377</v>
      </c>
      <c r="C21" s="4">
        <v>754000</v>
      </c>
      <c r="D21" s="4">
        <f t="shared" si="0"/>
        <v>13666000</v>
      </c>
      <c r="E21" s="4">
        <v>744000</v>
      </c>
      <c r="F21" s="4">
        <f t="shared" si="1"/>
        <v>8448000</v>
      </c>
      <c r="G21" s="4">
        <v>744000</v>
      </c>
      <c r="H21" s="4">
        <f t="shared" si="2"/>
        <v>13490000</v>
      </c>
      <c r="I21" s="4">
        <v>6000</v>
      </c>
      <c r="J21" s="4">
        <v>4000</v>
      </c>
      <c r="K21" s="4">
        <v>0.98943661969999996</v>
      </c>
      <c r="L21" s="4">
        <v>1.0071684588000001</v>
      </c>
      <c r="M21" s="4" t="s">
        <v>0</v>
      </c>
      <c r="P21" s="6"/>
      <c r="Q21" s="34">
        <v>44774</v>
      </c>
      <c r="R21" s="43">
        <v>0</v>
      </c>
      <c r="S21" s="28">
        <f t="shared" si="6"/>
        <v>0.32</v>
      </c>
      <c r="T21" s="47">
        <v>8320000</v>
      </c>
      <c r="U21" s="35">
        <v>10152000</v>
      </c>
      <c r="V21" s="47">
        <v>4864500</v>
      </c>
      <c r="W21" s="55">
        <v>1</v>
      </c>
      <c r="X21" s="54">
        <v>0.43939393939393934</v>
      </c>
      <c r="Y21" s="30">
        <f t="shared" si="3"/>
        <v>19357250</v>
      </c>
      <c r="Z21" s="51">
        <f t="shared" si="4"/>
        <v>19108310</v>
      </c>
      <c r="AA21" s="31">
        <f t="shared" si="5"/>
        <v>19113310</v>
      </c>
    </row>
    <row r="22" spans="1:27" ht="20.100000000000001" customHeight="1" thickBot="1" x14ac:dyDescent="0.25">
      <c r="A22" s="1" t="s">
        <v>43</v>
      </c>
      <c r="B22" s="3">
        <v>44377</v>
      </c>
      <c r="C22" s="4">
        <v>754000</v>
      </c>
      <c r="D22" s="4">
        <f t="shared" si="0"/>
        <v>14420000</v>
      </c>
      <c r="E22" s="4">
        <v>744000</v>
      </c>
      <c r="F22" s="4">
        <f t="shared" si="1"/>
        <v>9192000</v>
      </c>
      <c r="G22" s="4">
        <v>744000</v>
      </c>
      <c r="H22" s="4">
        <f t="shared" si="2"/>
        <v>14234000</v>
      </c>
      <c r="I22" s="4">
        <v>3000</v>
      </c>
      <c r="J22" s="4">
        <v>3000</v>
      </c>
      <c r="K22" s="4">
        <v>0.99259259259999999</v>
      </c>
      <c r="L22" s="4">
        <v>1.0075187969999999</v>
      </c>
      <c r="M22" s="4" t="s">
        <v>0</v>
      </c>
      <c r="P22" s="3"/>
      <c r="Q22" s="34">
        <v>44804</v>
      </c>
      <c r="R22" s="43">
        <v>0</v>
      </c>
      <c r="S22" s="28">
        <f t="shared" si="6"/>
        <v>0.32</v>
      </c>
      <c r="T22" s="47">
        <v>8320000</v>
      </c>
      <c r="U22" s="35">
        <v>10152000</v>
      </c>
      <c r="V22" s="47">
        <v>4864500</v>
      </c>
      <c r="W22" s="55">
        <v>8</v>
      </c>
      <c r="X22" s="54">
        <v>0.56060606060606055</v>
      </c>
      <c r="Y22" s="30">
        <f t="shared" si="3"/>
        <v>19909250</v>
      </c>
      <c r="Z22" s="51">
        <f t="shared" si="4"/>
        <v>19584550</v>
      </c>
      <c r="AA22" s="31">
        <f t="shared" si="5"/>
        <v>19589550</v>
      </c>
    </row>
    <row r="23" spans="1:27" ht="20.100000000000001" customHeight="1" thickBot="1" x14ac:dyDescent="0.25">
      <c r="A23" s="1" t="s">
        <v>70</v>
      </c>
      <c r="B23" s="3">
        <v>44561</v>
      </c>
      <c r="C23" s="4">
        <v>406000</v>
      </c>
      <c r="D23" s="4">
        <f t="shared" si="0"/>
        <v>14826000</v>
      </c>
      <c r="E23" s="4">
        <v>396000</v>
      </c>
      <c r="F23" s="4">
        <f t="shared" si="1"/>
        <v>9588000</v>
      </c>
      <c r="G23" s="4">
        <v>396000</v>
      </c>
      <c r="H23" s="4">
        <f t="shared" si="2"/>
        <v>14630000</v>
      </c>
      <c r="I23" s="4">
        <v>3000</v>
      </c>
      <c r="J23" s="4">
        <v>5000</v>
      </c>
      <c r="K23" s="4">
        <v>0.98543689320000005</v>
      </c>
      <c r="L23" s="4">
        <v>1.0252525253</v>
      </c>
      <c r="M23" s="4" t="s">
        <v>0</v>
      </c>
      <c r="P23" s="6"/>
      <c r="Q23" s="27">
        <v>44834</v>
      </c>
      <c r="R23" s="42">
        <v>2</v>
      </c>
      <c r="S23" s="28">
        <v>0.36</v>
      </c>
      <c r="T23" s="46">
        <v>9120000</v>
      </c>
      <c r="U23" s="29">
        <v>11209500</v>
      </c>
      <c r="V23" s="46">
        <v>5287500</v>
      </c>
      <c r="W23" s="55">
        <v>13</v>
      </c>
      <c r="X23" s="54">
        <v>0.75757575757575757</v>
      </c>
      <c r="Y23" s="30">
        <f t="shared" si="3"/>
        <v>28684250</v>
      </c>
      <c r="Z23" s="51">
        <f t="shared" si="4"/>
        <v>28227260</v>
      </c>
      <c r="AA23" s="31">
        <f t="shared" si="5"/>
        <v>28234260</v>
      </c>
    </row>
    <row r="24" spans="1:27" ht="20.100000000000001" customHeight="1" thickBot="1" x14ac:dyDescent="0.25">
      <c r="A24" s="1" t="s">
        <v>71</v>
      </c>
      <c r="B24" s="3">
        <v>44561</v>
      </c>
      <c r="C24" s="4">
        <v>526000</v>
      </c>
      <c r="D24" s="4">
        <f t="shared" si="0"/>
        <v>15352000</v>
      </c>
      <c r="E24" s="4">
        <v>516000</v>
      </c>
      <c r="F24" s="4">
        <f t="shared" si="1"/>
        <v>10104000</v>
      </c>
      <c r="G24" s="4">
        <v>516000</v>
      </c>
      <c r="H24" s="4">
        <f t="shared" si="2"/>
        <v>15146000</v>
      </c>
      <c r="I24" s="4">
        <v>2000</v>
      </c>
      <c r="J24" s="4">
        <v>3000</v>
      </c>
      <c r="K24" s="4">
        <v>0.99264705880000004</v>
      </c>
      <c r="L24" s="4">
        <v>1.0112359551000001</v>
      </c>
      <c r="M24" s="4" t="s">
        <v>0</v>
      </c>
      <c r="P24" s="6"/>
      <c r="Q24" s="34">
        <v>44864</v>
      </c>
      <c r="R24" s="43">
        <v>4</v>
      </c>
      <c r="S24" s="28">
        <v>0.39</v>
      </c>
      <c r="T24" s="47">
        <v>9120000</v>
      </c>
      <c r="U24" s="35">
        <v>11209500</v>
      </c>
      <c r="V24" s="47">
        <v>5287500</v>
      </c>
      <c r="W24" s="55">
        <v>1</v>
      </c>
      <c r="X24" s="54">
        <v>0.77272727272727271</v>
      </c>
      <c r="Y24" s="30">
        <f t="shared" si="3"/>
        <v>29058250</v>
      </c>
      <c r="Z24" s="51">
        <f t="shared" si="4"/>
        <v>28593260</v>
      </c>
      <c r="AA24" s="31">
        <f t="shared" si="5"/>
        <v>28604260</v>
      </c>
    </row>
    <row r="25" spans="1:27" ht="20.100000000000001" customHeight="1" thickBot="1" x14ac:dyDescent="0.25">
      <c r="A25" s="1" t="s">
        <v>73</v>
      </c>
      <c r="B25" s="3">
        <v>44561</v>
      </c>
      <c r="C25" s="4">
        <v>11250</v>
      </c>
      <c r="D25" s="4">
        <f t="shared" si="0"/>
        <v>15363250</v>
      </c>
      <c r="E25" s="4">
        <v>11250</v>
      </c>
      <c r="F25" s="4">
        <f t="shared" si="1"/>
        <v>10115250</v>
      </c>
      <c r="G25" s="4">
        <v>11250</v>
      </c>
      <c r="H25" s="4">
        <f t="shared" si="2"/>
        <v>15157250</v>
      </c>
      <c r="I25" s="4">
        <v>0</v>
      </c>
      <c r="J25" s="4">
        <v>0</v>
      </c>
      <c r="K25" s="4">
        <v>1</v>
      </c>
      <c r="L25" s="4">
        <v>1</v>
      </c>
      <c r="M25" s="4" t="s">
        <v>0</v>
      </c>
      <c r="P25" s="3"/>
      <c r="Q25" s="27">
        <v>44880</v>
      </c>
      <c r="R25" s="42">
        <v>3</v>
      </c>
      <c r="S25" s="28">
        <v>0.46</v>
      </c>
      <c r="T25" s="46">
        <v>10320000</v>
      </c>
      <c r="U25" s="29">
        <v>12901500</v>
      </c>
      <c r="V25" s="46">
        <v>5922000</v>
      </c>
      <c r="W25" s="55">
        <v>10</v>
      </c>
      <c r="X25" s="54">
        <v>0.9242424242424242</v>
      </c>
      <c r="Y25" s="30">
        <f t="shared" si="3"/>
        <v>29058250</v>
      </c>
      <c r="Z25" s="51">
        <f t="shared" si="4"/>
        <v>28593260</v>
      </c>
      <c r="AA25" s="31">
        <f t="shared" si="5"/>
        <v>28604260</v>
      </c>
    </row>
    <row r="26" spans="1:27" ht="20.100000000000001" customHeight="1" thickBot="1" x14ac:dyDescent="0.25">
      <c r="A26" s="1" t="s">
        <v>72</v>
      </c>
      <c r="B26" s="3">
        <v>44742</v>
      </c>
      <c r="C26" s="4">
        <v>3520000</v>
      </c>
      <c r="D26" s="4">
        <f t="shared" si="0"/>
        <v>18883250</v>
      </c>
      <c r="E26" s="4">
        <v>3510000</v>
      </c>
      <c r="F26" s="4">
        <f t="shared" si="1"/>
        <v>13625250</v>
      </c>
      <c r="G26" s="4">
        <v>3510000</v>
      </c>
      <c r="H26" s="4">
        <f t="shared" si="2"/>
        <v>18667250</v>
      </c>
      <c r="I26" s="4">
        <v>2000</v>
      </c>
      <c r="J26" s="4">
        <v>2000</v>
      </c>
      <c r="K26" s="4">
        <v>0.99910313900000003</v>
      </c>
      <c r="L26" s="4">
        <v>1.0008984726000001</v>
      </c>
      <c r="M26" s="4" t="s">
        <v>0</v>
      </c>
      <c r="P26" s="3"/>
      <c r="Q26" s="34">
        <v>44895</v>
      </c>
      <c r="R26" s="43">
        <v>0</v>
      </c>
      <c r="S26" s="28">
        <f t="shared" si="6"/>
        <v>0.46</v>
      </c>
      <c r="T26" s="47">
        <v>10320000</v>
      </c>
      <c r="U26" s="35">
        <v>12901500</v>
      </c>
      <c r="V26" s="47">
        <v>5922000</v>
      </c>
      <c r="W26" s="55">
        <v>2</v>
      </c>
      <c r="X26" s="54">
        <v>0.95454545454545447</v>
      </c>
      <c r="Y26" s="30">
        <f t="shared" si="3"/>
        <v>29605250</v>
      </c>
      <c r="Z26" s="51">
        <f t="shared" si="4"/>
        <v>29220260</v>
      </c>
      <c r="AA26" s="31">
        <f t="shared" si="5"/>
        <v>29231260</v>
      </c>
    </row>
    <row r="27" spans="1:27" ht="20.100000000000001" customHeight="1" thickBot="1" x14ac:dyDescent="0.25">
      <c r="A27" s="1" t="s">
        <v>87</v>
      </c>
      <c r="B27" s="3">
        <v>44742</v>
      </c>
      <c r="C27" s="4">
        <v>69000</v>
      </c>
      <c r="D27" s="4">
        <f t="shared" si="0"/>
        <v>18952250</v>
      </c>
      <c r="E27" s="4">
        <v>59530</v>
      </c>
      <c r="F27" s="4">
        <f t="shared" si="1"/>
        <v>13684780</v>
      </c>
      <c r="G27" s="4">
        <v>59530</v>
      </c>
      <c r="H27" s="4">
        <f t="shared" si="2"/>
        <v>18726780</v>
      </c>
      <c r="I27" s="4">
        <v>4000</v>
      </c>
      <c r="J27" s="4">
        <v>4000</v>
      </c>
      <c r="K27" s="4">
        <v>0.91752577319999995</v>
      </c>
      <c r="L27" s="4">
        <v>1.0987654321</v>
      </c>
      <c r="M27" s="4" t="s">
        <v>0</v>
      </c>
      <c r="P27" s="3"/>
      <c r="Q27" s="34">
        <v>44926</v>
      </c>
      <c r="R27" s="43">
        <v>0</v>
      </c>
      <c r="S27" s="28">
        <f t="shared" si="6"/>
        <v>0.46</v>
      </c>
      <c r="T27" s="47">
        <v>10320000</v>
      </c>
      <c r="U27" s="35">
        <v>12901500</v>
      </c>
      <c r="V27" s="47">
        <v>5922000</v>
      </c>
      <c r="W27" s="55">
        <v>2</v>
      </c>
      <c r="X27" s="54">
        <v>0.98484848484848475</v>
      </c>
      <c r="Y27" s="30">
        <f t="shared" si="3"/>
        <v>30323250</v>
      </c>
      <c r="Z27" s="51">
        <f t="shared" si="4"/>
        <v>29922260</v>
      </c>
      <c r="AA27" s="31">
        <f t="shared" si="5"/>
        <v>29938260</v>
      </c>
    </row>
    <row r="28" spans="1:27" ht="20.100000000000001" customHeight="1" thickBot="1" x14ac:dyDescent="0.25">
      <c r="A28" s="1" t="s">
        <v>88</v>
      </c>
      <c r="B28" s="3">
        <v>44742</v>
      </c>
      <c r="C28" s="4">
        <v>69000</v>
      </c>
      <c r="D28" s="4">
        <f t="shared" si="0"/>
        <v>19021250</v>
      </c>
      <c r="E28" s="4">
        <v>59530</v>
      </c>
      <c r="F28" s="4">
        <f t="shared" si="1"/>
        <v>13744310</v>
      </c>
      <c r="G28" s="4">
        <v>59530</v>
      </c>
      <c r="H28" s="4">
        <f t="shared" si="2"/>
        <v>18786310</v>
      </c>
      <c r="I28" s="4">
        <v>4000</v>
      </c>
      <c r="J28" s="4">
        <v>4000</v>
      </c>
      <c r="K28" s="4">
        <v>0.91752577319999995</v>
      </c>
      <c r="L28" s="4">
        <v>1.0987654321</v>
      </c>
      <c r="M28" s="4" t="s">
        <v>0</v>
      </c>
      <c r="P28" s="3"/>
      <c r="Q28" s="34">
        <v>44957</v>
      </c>
      <c r="R28" s="43">
        <v>0</v>
      </c>
      <c r="S28" s="28">
        <f t="shared" si="6"/>
        <v>0.46</v>
      </c>
      <c r="T28" s="47">
        <v>10320000</v>
      </c>
      <c r="U28" s="35">
        <v>12901500</v>
      </c>
      <c r="V28" s="47">
        <v>5922000</v>
      </c>
      <c r="W28" s="55">
        <v>1</v>
      </c>
      <c r="X28" s="54">
        <v>0.99999999999999989</v>
      </c>
      <c r="Y28" s="30">
        <f t="shared" si="3"/>
        <v>30467250</v>
      </c>
      <c r="Z28" s="51">
        <f t="shared" si="4"/>
        <v>30060260</v>
      </c>
      <c r="AA28" s="31">
        <f t="shared" si="5"/>
        <v>30079260</v>
      </c>
    </row>
    <row r="29" spans="1:27" ht="20.100000000000001" customHeight="1" thickBot="1" x14ac:dyDescent="0.25">
      <c r="A29" s="1" t="s">
        <v>90</v>
      </c>
      <c r="B29" s="3">
        <v>44773</v>
      </c>
      <c r="C29" s="4">
        <v>69000</v>
      </c>
      <c r="D29" s="4">
        <f t="shared" si="0"/>
        <v>19090250</v>
      </c>
      <c r="E29" s="4">
        <v>59530</v>
      </c>
      <c r="F29" s="4">
        <f t="shared" si="1"/>
        <v>13803840</v>
      </c>
      <c r="G29" s="4">
        <v>59530</v>
      </c>
      <c r="H29" s="4">
        <f t="shared" si="2"/>
        <v>18845840</v>
      </c>
      <c r="I29" s="4">
        <v>4000</v>
      </c>
      <c r="J29" s="4">
        <v>4000</v>
      </c>
      <c r="K29" s="4">
        <v>0.91752577319999995</v>
      </c>
      <c r="L29" s="4">
        <v>1.0987654321</v>
      </c>
      <c r="M29" s="4" t="s">
        <v>0</v>
      </c>
      <c r="P29" s="6"/>
      <c r="Q29" s="36">
        <v>45138</v>
      </c>
      <c r="R29" s="44">
        <v>1</v>
      </c>
      <c r="S29" s="37">
        <f t="shared" si="6"/>
        <v>0.49030303030303035</v>
      </c>
      <c r="T29" s="48">
        <v>10720000</v>
      </c>
      <c r="U29" s="38">
        <v>13113000</v>
      </c>
      <c r="V29" s="48">
        <v>6133500</v>
      </c>
      <c r="W29" s="55">
        <v>0</v>
      </c>
      <c r="X29" s="54">
        <v>0.99999999999999989</v>
      </c>
      <c r="Y29" s="39">
        <f t="shared" si="3"/>
        <v>30467250</v>
      </c>
      <c r="Z29" s="53">
        <f t="shared" si="4"/>
        <v>30060260</v>
      </c>
      <c r="AA29" s="40">
        <f t="shared" si="5"/>
        <v>30079260</v>
      </c>
    </row>
    <row r="30" spans="1:27" ht="20.100000000000001" customHeight="1" thickTop="1" x14ac:dyDescent="0.25">
      <c r="A30" s="1" t="s">
        <v>91</v>
      </c>
      <c r="B30" s="3">
        <v>44773</v>
      </c>
      <c r="C30" s="4">
        <v>69000</v>
      </c>
      <c r="D30" s="4">
        <f t="shared" si="0"/>
        <v>19159250</v>
      </c>
      <c r="E30" s="4">
        <v>59530</v>
      </c>
      <c r="F30" s="4">
        <f t="shared" si="1"/>
        <v>13863370</v>
      </c>
      <c r="G30" s="4">
        <v>59530</v>
      </c>
      <c r="H30" s="4">
        <f t="shared" si="2"/>
        <v>18905370</v>
      </c>
      <c r="I30" s="4">
        <v>4000</v>
      </c>
      <c r="J30" s="4">
        <v>4000</v>
      </c>
      <c r="K30" s="4">
        <v>0.91752577319999995</v>
      </c>
      <c r="L30" s="4">
        <v>1.0987654321</v>
      </c>
      <c r="M30" s="4" t="s">
        <v>0</v>
      </c>
      <c r="P30" s="3"/>
      <c r="Q30" s="69"/>
      <c r="R30" s="69"/>
      <c r="S30" s="69"/>
      <c r="T30" s="8">
        <f>SUM(R3:R29)</f>
        <v>33</v>
      </c>
      <c r="W30" s="8" t="s">
        <v>147</v>
      </c>
      <c r="X30" s="9"/>
      <c r="Y30" s="8">
        <v>71</v>
      </c>
      <c r="Z30" s="5"/>
      <c r="AA30" s="5"/>
    </row>
    <row r="31" spans="1:27" ht="20.100000000000001" customHeight="1" x14ac:dyDescent="0.2">
      <c r="A31" s="1" t="s">
        <v>84</v>
      </c>
      <c r="B31" s="3">
        <v>44774</v>
      </c>
      <c r="C31" s="4">
        <v>336000</v>
      </c>
      <c r="D31" s="4">
        <f t="shared" si="0"/>
        <v>19495250</v>
      </c>
      <c r="E31" s="4">
        <v>324000</v>
      </c>
      <c r="F31" s="4">
        <f t="shared" si="1"/>
        <v>14187370</v>
      </c>
      <c r="G31" s="4">
        <v>327000</v>
      </c>
      <c r="H31" s="4">
        <f t="shared" si="2"/>
        <v>19232370</v>
      </c>
      <c r="I31" s="4">
        <v>3000</v>
      </c>
      <c r="J31" s="4">
        <v>3000</v>
      </c>
      <c r="K31" s="4">
        <v>0.99090909090000001</v>
      </c>
      <c r="L31" s="4">
        <v>1.0092592593</v>
      </c>
      <c r="M31" s="4" t="s">
        <v>0</v>
      </c>
      <c r="P31" s="3"/>
    </row>
    <row r="32" spans="1:27" ht="20.100000000000001" customHeight="1" x14ac:dyDescent="0.25">
      <c r="A32" s="1" t="s">
        <v>92</v>
      </c>
      <c r="B32" s="3">
        <v>44804</v>
      </c>
      <c r="C32" s="4">
        <v>69000</v>
      </c>
      <c r="D32" s="4">
        <f t="shared" si="0"/>
        <v>19564250</v>
      </c>
      <c r="E32" s="4">
        <v>59530</v>
      </c>
      <c r="F32" s="4">
        <f t="shared" si="1"/>
        <v>14246900</v>
      </c>
      <c r="G32" s="4">
        <v>59530</v>
      </c>
      <c r="H32" s="4">
        <f t="shared" si="2"/>
        <v>19291900</v>
      </c>
      <c r="I32" s="4">
        <v>4000</v>
      </c>
      <c r="J32" s="4">
        <v>4000</v>
      </c>
      <c r="K32" s="4">
        <v>0.91752577319999995</v>
      </c>
      <c r="L32" s="4">
        <v>1.0987654321</v>
      </c>
      <c r="M32" s="4" t="s">
        <v>0</v>
      </c>
      <c r="P32" s="6"/>
      <c r="R32" s="7" t="s">
        <v>148</v>
      </c>
    </row>
    <row r="33" spans="1:16" ht="20.100000000000001" customHeight="1" x14ac:dyDescent="0.2">
      <c r="A33" s="1" t="s">
        <v>93</v>
      </c>
      <c r="B33" s="3">
        <v>44804</v>
      </c>
      <c r="C33" s="4">
        <v>69000</v>
      </c>
      <c r="D33" s="4">
        <f t="shared" si="0"/>
        <v>19633250</v>
      </c>
      <c r="E33" s="4">
        <v>59530</v>
      </c>
      <c r="F33" s="4">
        <f t="shared" si="1"/>
        <v>14306430</v>
      </c>
      <c r="G33" s="4">
        <v>59530</v>
      </c>
      <c r="H33" s="4">
        <f t="shared" si="2"/>
        <v>19351430</v>
      </c>
      <c r="I33" s="4">
        <v>4000</v>
      </c>
      <c r="J33" s="4">
        <v>4000</v>
      </c>
      <c r="K33" s="4">
        <v>0.91752577319999995</v>
      </c>
      <c r="L33" s="4">
        <v>1.0987654321</v>
      </c>
      <c r="M33" s="4" t="s">
        <v>0</v>
      </c>
      <c r="P33" s="3"/>
    </row>
    <row r="34" spans="1:16" ht="20.100000000000001" customHeight="1" x14ac:dyDescent="0.2">
      <c r="A34" s="1" t="s">
        <v>94</v>
      </c>
      <c r="B34" s="3">
        <v>44804</v>
      </c>
      <c r="C34" s="4">
        <v>69000</v>
      </c>
      <c r="D34" s="4">
        <f t="shared" si="0"/>
        <v>19702250</v>
      </c>
      <c r="E34" s="4">
        <v>59530</v>
      </c>
      <c r="F34" s="4">
        <f t="shared" si="1"/>
        <v>14365960</v>
      </c>
      <c r="G34" s="4">
        <v>59530</v>
      </c>
      <c r="H34" s="4">
        <f t="shared" si="2"/>
        <v>19410960</v>
      </c>
      <c r="I34" s="4">
        <v>4000</v>
      </c>
      <c r="J34" s="4">
        <v>4000</v>
      </c>
      <c r="K34" s="4">
        <v>0.91752577319999995</v>
      </c>
      <c r="L34" s="4">
        <v>1.0987654321</v>
      </c>
      <c r="M34" s="4" t="s">
        <v>0</v>
      </c>
      <c r="P34" s="3"/>
    </row>
    <row r="35" spans="1:16" ht="20.100000000000001" customHeight="1" x14ac:dyDescent="0.2">
      <c r="A35" s="1" t="s">
        <v>95</v>
      </c>
      <c r="B35" s="3">
        <v>44804</v>
      </c>
      <c r="C35" s="4">
        <v>69000</v>
      </c>
      <c r="D35" s="4">
        <f t="shared" si="0"/>
        <v>19771250</v>
      </c>
      <c r="E35" s="4">
        <v>59530</v>
      </c>
      <c r="F35" s="4">
        <f t="shared" si="1"/>
        <v>14425490</v>
      </c>
      <c r="G35" s="4">
        <v>59530</v>
      </c>
      <c r="H35" s="4">
        <f t="shared" si="2"/>
        <v>19470490</v>
      </c>
      <c r="I35" s="4">
        <v>4000</v>
      </c>
      <c r="J35" s="4">
        <v>4000</v>
      </c>
      <c r="K35" s="4">
        <v>0.91752577319999995</v>
      </c>
      <c r="L35" s="4">
        <v>1.0987654321</v>
      </c>
      <c r="M35" s="4" t="s">
        <v>0</v>
      </c>
      <c r="P35" s="3"/>
    </row>
    <row r="36" spans="1:16" ht="20.100000000000001" customHeight="1" x14ac:dyDescent="0.2">
      <c r="A36" s="1" t="s">
        <v>96</v>
      </c>
      <c r="B36" s="3">
        <v>44804</v>
      </c>
      <c r="C36" s="4">
        <v>69000</v>
      </c>
      <c r="D36" s="4">
        <f t="shared" si="0"/>
        <v>19840250</v>
      </c>
      <c r="E36" s="4">
        <v>59530</v>
      </c>
      <c r="F36" s="4">
        <f t="shared" si="1"/>
        <v>14485020</v>
      </c>
      <c r="G36" s="4">
        <v>59530</v>
      </c>
      <c r="H36" s="4">
        <f t="shared" si="2"/>
        <v>19530020</v>
      </c>
      <c r="I36" s="4">
        <v>4000</v>
      </c>
      <c r="J36" s="4">
        <v>4000</v>
      </c>
      <c r="K36" s="4">
        <v>0.91752577319999995</v>
      </c>
      <c r="L36" s="4">
        <v>1.0987654321</v>
      </c>
      <c r="M36" s="4" t="s">
        <v>0</v>
      </c>
      <c r="P36" s="3"/>
    </row>
    <row r="37" spans="1:16" ht="20.100000000000001" customHeight="1" x14ac:dyDescent="0.2">
      <c r="A37" s="1" t="s">
        <v>111</v>
      </c>
      <c r="B37" s="3">
        <v>44804</v>
      </c>
      <c r="C37" s="4">
        <v>69000</v>
      </c>
      <c r="D37" s="4">
        <f t="shared" si="0"/>
        <v>19909250</v>
      </c>
      <c r="E37" s="4">
        <v>59530</v>
      </c>
      <c r="F37" s="4">
        <f t="shared" si="1"/>
        <v>14544550</v>
      </c>
      <c r="G37" s="4">
        <v>59530</v>
      </c>
      <c r="H37" s="4">
        <f t="shared" si="2"/>
        <v>19589550</v>
      </c>
      <c r="I37" s="4">
        <v>4000</v>
      </c>
      <c r="J37" s="4">
        <v>4000</v>
      </c>
      <c r="K37" s="4">
        <v>0.91752577319999995</v>
      </c>
      <c r="L37" s="4">
        <v>1.0987654321</v>
      </c>
      <c r="M37" s="4" t="s">
        <v>0</v>
      </c>
      <c r="P37" s="6"/>
    </row>
    <row r="38" spans="1:16" ht="20.100000000000001" customHeight="1" x14ac:dyDescent="0.2">
      <c r="A38" s="1" t="s">
        <v>112</v>
      </c>
      <c r="B38" s="3">
        <v>44804</v>
      </c>
      <c r="C38" s="4">
        <v>69000</v>
      </c>
      <c r="D38" s="4">
        <f t="shared" si="0"/>
        <v>19978250</v>
      </c>
      <c r="E38" s="4">
        <v>59530</v>
      </c>
      <c r="F38" s="4">
        <f t="shared" si="1"/>
        <v>14604080</v>
      </c>
      <c r="G38" s="4">
        <v>59530</v>
      </c>
      <c r="H38" s="4">
        <f t="shared" si="2"/>
        <v>19649080</v>
      </c>
      <c r="I38" s="4">
        <v>4000</v>
      </c>
      <c r="J38" s="4">
        <v>4000</v>
      </c>
      <c r="K38" s="4">
        <v>0.91752577319999995</v>
      </c>
      <c r="L38" s="4">
        <v>1.0987654321</v>
      </c>
      <c r="M38" s="4" t="s">
        <v>0</v>
      </c>
    </row>
    <row r="39" spans="1:16" ht="20.100000000000001" customHeight="1" x14ac:dyDescent="0.2">
      <c r="A39" s="1" t="s">
        <v>113</v>
      </c>
      <c r="B39" s="3">
        <v>44804</v>
      </c>
      <c r="C39" s="4">
        <v>69000</v>
      </c>
      <c r="D39" s="4">
        <f t="shared" si="0"/>
        <v>20047250</v>
      </c>
      <c r="E39" s="4">
        <v>59530</v>
      </c>
      <c r="F39" s="4">
        <f t="shared" si="1"/>
        <v>14663610</v>
      </c>
      <c r="G39" s="4">
        <v>59530</v>
      </c>
      <c r="H39" s="4">
        <f t="shared" si="2"/>
        <v>19708610</v>
      </c>
      <c r="I39" s="4">
        <v>4000</v>
      </c>
      <c r="J39" s="4">
        <v>4000</v>
      </c>
      <c r="K39" s="4">
        <v>0.91752577319999995</v>
      </c>
      <c r="L39" s="4">
        <v>1.0987654321</v>
      </c>
      <c r="M39" s="4" t="s">
        <v>0</v>
      </c>
    </row>
    <row r="40" spans="1:16" ht="20.100000000000001" customHeight="1" x14ac:dyDescent="0.2">
      <c r="A40" s="1" t="s">
        <v>74</v>
      </c>
      <c r="B40" s="3">
        <v>44834</v>
      </c>
      <c r="C40" s="4">
        <v>5740000</v>
      </c>
      <c r="D40" s="4">
        <f t="shared" si="0"/>
        <v>25787250</v>
      </c>
      <c r="E40" s="4">
        <v>5730000</v>
      </c>
      <c r="F40" s="4">
        <f t="shared" si="1"/>
        <v>20393610</v>
      </c>
      <c r="G40" s="4">
        <v>5730000</v>
      </c>
      <c r="H40" s="4">
        <f t="shared" si="2"/>
        <v>25438610</v>
      </c>
      <c r="I40" s="4">
        <v>104000</v>
      </c>
      <c r="J40" s="4">
        <v>-96000</v>
      </c>
      <c r="K40" s="4">
        <v>0.96976744189999997</v>
      </c>
      <c r="L40" s="4">
        <v>0.97202797200000002</v>
      </c>
      <c r="M40" s="4" t="s">
        <v>0</v>
      </c>
    </row>
    <row r="41" spans="1:16" ht="20.100000000000001" customHeight="1" x14ac:dyDescent="0.2">
      <c r="A41" s="1" t="s">
        <v>75</v>
      </c>
      <c r="B41" s="3">
        <v>44834</v>
      </c>
      <c r="C41" s="4">
        <v>460000</v>
      </c>
      <c r="D41" s="4">
        <f t="shared" si="0"/>
        <v>26247250</v>
      </c>
      <c r="E41" s="4">
        <v>444000</v>
      </c>
      <c r="F41" s="4">
        <f t="shared" si="1"/>
        <v>20837610</v>
      </c>
      <c r="G41" s="4">
        <v>444000</v>
      </c>
      <c r="H41" s="4">
        <f t="shared" si="2"/>
        <v>25882610</v>
      </c>
      <c r="I41" s="4">
        <v>2000</v>
      </c>
      <c r="J41" s="4">
        <v>4000</v>
      </c>
      <c r="K41" s="4">
        <v>0.99555555559999998</v>
      </c>
      <c r="L41" s="4">
        <v>1.0090090089999999</v>
      </c>
      <c r="M41" s="4" t="s">
        <v>0</v>
      </c>
    </row>
    <row r="42" spans="1:16" ht="20.100000000000001" customHeight="1" x14ac:dyDescent="0.2">
      <c r="A42" s="1" t="s">
        <v>76</v>
      </c>
      <c r="B42" s="3">
        <v>44834</v>
      </c>
      <c r="C42" s="4">
        <v>310000</v>
      </c>
      <c r="D42" s="4">
        <f t="shared" si="0"/>
        <v>26557250</v>
      </c>
      <c r="E42" s="4">
        <v>300000</v>
      </c>
      <c r="F42" s="4">
        <f t="shared" si="1"/>
        <v>21137610</v>
      </c>
      <c r="G42" s="4">
        <v>300000</v>
      </c>
      <c r="H42" s="4">
        <f t="shared" si="2"/>
        <v>26182610</v>
      </c>
      <c r="I42" s="4">
        <v>2000</v>
      </c>
      <c r="J42" s="4">
        <v>2000</v>
      </c>
      <c r="K42" s="4">
        <v>0.98837209299999995</v>
      </c>
      <c r="L42" s="4">
        <v>1.0119047618999999</v>
      </c>
      <c r="M42" s="4" t="s">
        <v>0</v>
      </c>
    </row>
    <row r="43" spans="1:16" ht="20.100000000000001" customHeight="1" x14ac:dyDescent="0.2">
      <c r="A43" s="1" t="s">
        <v>78</v>
      </c>
      <c r="B43" s="3">
        <v>44834</v>
      </c>
      <c r="C43" s="4">
        <v>298000</v>
      </c>
      <c r="D43" s="4">
        <f t="shared" si="0"/>
        <v>26855250</v>
      </c>
      <c r="E43" s="4">
        <v>288000</v>
      </c>
      <c r="F43" s="4">
        <f t="shared" si="1"/>
        <v>21425610</v>
      </c>
      <c r="G43" s="4">
        <v>288000</v>
      </c>
      <c r="H43" s="4">
        <f t="shared" si="2"/>
        <v>26470610</v>
      </c>
      <c r="I43" s="4">
        <v>3000</v>
      </c>
      <c r="J43" s="4">
        <v>3000</v>
      </c>
      <c r="K43" s="4">
        <v>0.98148148150000003</v>
      </c>
      <c r="L43" s="4">
        <v>1.0192307692</v>
      </c>
      <c r="M43" s="4" t="s">
        <v>0</v>
      </c>
    </row>
    <row r="44" spans="1:16" ht="20.100000000000001" customHeight="1" x14ac:dyDescent="0.2">
      <c r="A44" s="1" t="s">
        <v>79</v>
      </c>
      <c r="B44" s="3">
        <v>44834</v>
      </c>
      <c r="C44" s="4">
        <v>544000</v>
      </c>
      <c r="D44" s="4">
        <f t="shared" si="0"/>
        <v>27399250</v>
      </c>
      <c r="E44" s="4">
        <v>534000</v>
      </c>
      <c r="F44" s="4">
        <f t="shared" si="1"/>
        <v>21959610</v>
      </c>
      <c r="G44" s="4">
        <v>534000</v>
      </c>
      <c r="H44" s="4">
        <f t="shared" si="2"/>
        <v>27004610</v>
      </c>
      <c r="I44" s="4">
        <v>2000</v>
      </c>
      <c r="J44" s="4">
        <v>3000</v>
      </c>
      <c r="K44" s="4">
        <v>0.99469496020000003</v>
      </c>
      <c r="L44" s="4">
        <v>1.0080645160999999</v>
      </c>
      <c r="M44" s="4" t="s">
        <v>0</v>
      </c>
    </row>
    <row r="45" spans="1:16" ht="20.100000000000001" customHeight="1" x14ac:dyDescent="0.2">
      <c r="A45" s="1" t="s">
        <v>86</v>
      </c>
      <c r="B45" s="3">
        <v>44834</v>
      </c>
      <c r="C45" s="4">
        <v>940000</v>
      </c>
      <c r="D45" s="4">
        <f t="shared" si="0"/>
        <v>28339250</v>
      </c>
      <c r="E45" s="4">
        <v>930000</v>
      </c>
      <c r="F45" s="4">
        <f t="shared" si="1"/>
        <v>22889610</v>
      </c>
      <c r="G45" s="4">
        <v>932000</v>
      </c>
      <c r="H45" s="4">
        <f t="shared" si="2"/>
        <v>27936610</v>
      </c>
      <c r="I45" s="4">
        <v>5000</v>
      </c>
      <c r="J45" s="4">
        <v>5000</v>
      </c>
      <c r="K45" s="4">
        <v>0.99468085110000004</v>
      </c>
      <c r="L45" s="4">
        <v>1.0053763441000001</v>
      </c>
      <c r="M45" s="4" t="s">
        <v>0</v>
      </c>
    </row>
    <row r="46" spans="1:16" ht="20.100000000000001" customHeight="1" x14ac:dyDescent="0.2">
      <c r="A46" s="1" t="s">
        <v>97</v>
      </c>
      <c r="B46" s="3">
        <v>44834</v>
      </c>
      <c r="C46" s="4">
        <v>69000</v>
      </c>
      <c r="D46" s="4">
        <f t="shared" si="0"/>
        <v>28408250</v>
      </c>
      <c r="E46" s="4">
        <v>59530</v>
      </c>
      <c r="F46" s="4">
        <f t="shared" si="1"/>
        <v>22949140</v>
      </c>
      <c r="G46" s="4">
        <v>59530</v>
      </c>
      <c r="H46" s="4">
        <f t="shared" si="2"/>
        <v>27996140</v>
      </c>
      <c r="I46" s="4">
        <v>4000</v>
      </c>
      <c r="J46" s="4">
        <v>4000</v>
      </c>
      <c r="K46" s="4">
        <v>0.91752577319999995</v>
      </c>
      <c r="L46" s="4">
        <v>1.0987654321</v>
      </c>
      <c r="M46" s="4" t="s">
        <v>0</v>
      </c>
    </row>
    <row r="47" spans="1:16" ht="20.100000000000001" customHeight="1" x14ac:dyDescent="0.2">
      <c r="A47" s="1" t="s">
        <v>98</v>
      </c>
      <c r="B47" s="3">
        <v>44834</v>
      </c>
      <c r="C47" s="4">
        <v>69000</v>
      </c>
      <c r="D47" s="4">
        <f t="shared" si="0"/>
        <v>28477250</v>
      </c>
      <c r="E47" s="4">
        <v>59530</v>
      </c>
      <c r="F47" s="4">
        <f t="shared" si="1"/>
        <v>23008670</v>
      </c>
      <c r="G47" s="4">
        <v>59530</v>
      </c>
      <c r="H47" s="4">
        <f t="shared" si="2"/>
        <v>28055670</v>
      </c>
      <c r="I47" s="4">
        <v>4000</v>
      </c>
      <c r="J47" s="4">
        <v>4000</v>
      </c>
      <c r="K47" s="4">
        <v>0.91752577319999995</v>
      </c>
      <c r="L47" s="4">
        <v>1.0987654321</v>
      </c>
      <c r="M47" s="4" t="s">
        <v>0</v>
      </c>
    </row>
    <row r="48" spans="1:16" ht="20.100000000000001" customHeight="1" x14ac:dyDescent="0.2">
      <c r="A48" s="1" t="s">
        <v>99</v>
      </c>
      <c r="B48" s="3">
        <v>44834</v>
      </c>
      <c r="C48" s="4">
        <v>69000</v>
      </c>
      <c r="D48" s="4">
        <f t="shared" si="0"/>
        <v>28546250</v>
      </c>
      <c r="E48" s="4">
        <v>59530</v>
      </c>
      <c r="F48" s="4">
        <f t="shared" si="1"/>
        <v>23068200</v>
      </c>
      <c r="G48" s="4">
        <v>59530</v>
      </c>
      <c r="H48" s="4">
        <f t="shared" si="2"/>
        <v>28115200</v>
      </c>
      <c r="I48" s="4">
        <v>4000</v>
      </c>
      <c r="J48" s="4">
        <v>4000</v>
      </c>
      <c r="K48" s="4">
        <v>0.91752577319999995</v>
      </c>
      <c r="L48" s="4">
        <v>1.0987654321</v>
      </c>
      <c r="M48" s="4" t="s">
        <v>0</v>
      </c>
    </row>
    <row r="49" spans="1:13" ht="20.100000000000001" customHeight="1" x14ac:dyDescent="0.2">
      <c r="A49" s="1" t="s">
        <v>100</v>
      </c>
      <c r="B49" s="3">
        <v>44834</v>
      </c>
      <c r="C49" s="4">
        <v>69000</v>
      </c>
      <c r="D49" s="4">
        <f t="shared" si="0"/>
        <v>28615250</v>
      </c>
      <c r="E49" s="4">
        <v>59530</v>
      </c>
      <c r="F49" s="4">
        <f t="shared" si="1"/>
        <v>23127730</v>
      </c>
      <c r="G49" s="4">
        <v>59530</v>
      </c>
      <c r="H49" s="4">
        <f t="shared" si="2"/>
        <v>28174730</v>
      </c>
      <c r="I49" s="4">
        <v>4000</v>
      </c>
      <c r="J49" s="4">
        <v>4000</v>
      </c>
      <c r="K49" s="4">
        <v>0.91752577319999995</v>
      </c>
      <c r="L49" s="4">
        <v>1.0987654321</v>
      </c>
      <c r="M49" s="4" t="s">
        <v>0</v>
      </c>
    </row>
    <row r="50" spans="1:13" ht="20.100000000000001" customHeight="1" x14ac:dyDescent="0.2">
      <c r="A50" s="1" t="s">
        <v>101</v>
      </c>
      <c r="B50" s="3">
        <v>44834</v>
      </c>
      <c r="C50" s="4">
        <v>69000</v>
      </c>
      <c r="D50" s="4">
        <f t="shared" si="0"/>
        <v>28684250</v>
      </c>
      <c r="E50" s="4">
        <v>59530</v>
      </c>
      <c r="F50" s="4">
        <f t="shared" si="1"/>
        <v>23187260</v>
      </c>
      <c r="G50" s="4">
        <v>59530</v>
      </c>
      <c r="H50" s="4">
        <f t="shared" si="2"/>
        <v>28234260</v>
      </c>
      <c r="I50" s="4">
        <v>4000</v>
      </c>
      <c r="J50" s="4">
        <v>4000</v>
      </c>
      <c r="K50" s="4">
        <v>0.91752577319999995</v>
      </c>
      <c r="L50" s="4">
        <v>1.0987654321</v>
      </c>
      <c r="M50" s="4" t="s">
        <v>0</v>
      </c>
    </row>
    <row r="51" spans="1:13" ht="20.100000000000001" customHeight="1" x14ac:dyDescent="0.2">
      <c r="A51" s="1" t="s">
        <v>114</v>
      </c>
      <c r="B51" s="3">
        <v>44834</v>
      </c>
      <c r="C51" s="4">
        <v>69000</v>
      </c>
      <c r="D51" s="4">
        <f t="shared" si="0"/>
        <v>28753250</v>
      </c>
      <c r="E51" s="4">
        <v>59530</v>
      </c>
      <c r="F51" s="4">
        <f t="shared" si="1"/>
        <v>23246790</v>
      </c>
      <c r="G51" s="4">
        <v>59530</v>
      </c>
      <c r="H51" s="4">
        <f t="shared" si="2"/>
        <v>28293790</v>
      </c>
      <c r="I51" s="4">
        <v>4000</v>
      </c>
      <c r="J51" s="4">
        <v>4000</v>
      </c>
      <c r="K51" s="4">
        <v>0.91752577319999995</v>
      </c>
      <c r="L51" s="4">
        <v>1.0987654321</v>
      </c>
      <c r="M51" s="4" t="s">
        <v>0</v>
      </c>
    </row>
    <row r="52" spans="1:13" ht="20.100000000000001" customHeight="1" x14ac:dyDescent="0.2">
      <c r="A52" s="1" t="s">
        <v>115</v>
      </c>
      <c r="B52" s="3">
        <v>44834</v>
      </c>
      <c r="C52" s="4">
        <v>69000</v>
      </c>
      <c r="D52" s="4">
        <f t="shared" si="0"/>
        <v>28822250</v>
      </c>
      <c r="E52" s="4">
        <v>59530</v>
      </c>
      <c r="F52" s="4">
        <f t="shared" si="1"/>
        <v>23306320</v>
      </c>
      <c r="G52" s="4">
        <v>59530</v>
      </c>
      <c r="H52" s="4">
        <f t="shared" si="2"/>
        <v>28353320</v>
      </c>
      <c r="I52" s="4">
        <v>4000</v>
      </c>
      <c r="J52" s="4">
        <v>4000</v>
      </c>
      <c r="K52" s="4">
        <v>0.91752577319999995</v>
      </c>
      <c r="L52" s="4">
        <v>1.0987654321</v>
      </c>
      <c r="M52" s="4" t="s">
        <v>0</v>
      </c>
    </row>
    <row r="53" spans="1:13" ht="20.100000000000001" customHeight="1" x14ac:dyDescent="0.2">
      <c r="A53" s="1" t="s">
        <v>77</v>
      </c>
      <c r="B53" s="3">
        <v>44864</v>
      </c>
      <c r="C53" s="4">
        <v>374000</v>
      </c>
      <c r="D53" s="4">
        <f t="shared" si="0"/>
        <v>29196250</v>
      </c>
      <c r="E53" s="4">
        <v>366000</v>
      </c>
      <c r="F53" s="4">
        <f t="shared" si="1"/>
        <v>23672320</v>
      </c>
      <c r="G53" s="4">
        <v>370000</v>
      </c>
      <c r="H53" s="4">
        <f t="shared" si="2"/>
        <v>28723320</v>
      </c>
      <c r="I53" s="4">
        <v>4000</v>
      </c>
      <c r="J53" s="4">
        <v>4000</v>
      </c>
      <c r="K53" s="4">
        <v>0.98930481280000004</v>
      </c>
      <c r="L53" s="4">
        <v>1.0109289616999999</v>
      </c>
      <c r="M53" s="4" t="s">
        <v>0</v>
      </c>
    </row>
    <row r="54" spans="1:13" ht="20.100000000000001" customHeight="1" x14ac:dyDescent="0.2">
      <c r="A54" s="1" t="s">
        <v>80</v>
      </c>
      <c r="B54" s="3">
        <v>44865</v>
      </c>
      <c r="C54" s="4">
        <v>210000</v>
      </c>
      <c r="D54" s="4">
        <f t="shared" si="0"/>
        <v>29406250</v>
      </c>
      <c r="E54" s="4">
        <v>204000</v>
      </c>
      <c r="F54" s="4">
        <f t="shared" si="1"/>
        <v>23876320</v>
      </c>
      <c r="G54" s="4">
        <v>208000</v>
      </c>
      <c r="H54" s="4">
        <f t="shared" si="2"/>
        <v>28931320</v>
      </c>
      <c r="I54" s="4">
        <v>2000</v>
      </c>
      <c r="J54" s="4">
        <v>4000</v>
      </c>
      <c r="K54" s="4">
        <v>0.99047619050000002</v>
      </c>
      <c r="L54" s="4">
        <v>1.0196078431</v>
      </c>
      <c r="M54" s="4" t="s">
        <v>0</v>
      </c>
    </row>
    <row r="55" spans="1:13" ht="20.100000000000001" customHeight="1" x14ac:dyDescent="0.2">
      <c r="A55" s="1" t="s">
        <v>82</v>
      </c>
      <c r="B55" s="3">
        <v>44865</v>
      </c>
      <c r="C55" s="4">
        <v>354000</v>
      </c>
      <c r="D55" s="4">
        <f t="shared" si="0"/>
        <v>29760250</v>
      </c>
      <c r="E55" s="4">
        <v>348000</v>
      </c>
      <c r="F55" s="4">
        <f t="shared" si="1"/>
        <v>24224320</v>
      </c>
      <c r="G55" s="4">
        <v>351000</v>
      </c>
      <c r="H55" s="4">
        <f t="shared" si="2"/>
        <v>29282320</v>
      </c>
      <c r="I55" s="4">
        <v>3000</v>
      </c>
      <c r="J55" s="4">
        <v>3000</v>
      </c>
      <c r="K55" s="4">
        <v>0.99152542369999996</v>
      </c>
      <c r="L55" s="4">
        <v>1.0086206897000001</v>
      </c>
      <c r="M55" s="4" t="s">
        <v>0</v>
      </c>
    </row>
    <row r="56" spans="1:13" ht="20.100000000000001" customHeight="1" x14ac:dyDescent="0.2">
      <c r="A56" s="1" t="s">
        <v>83</v>
      </c>
      <c r="B56" s="3">
        <v>44865</v>
      </c>
      <c r="C56" s="4">
        <v>144000</v>
      </c>
      <c r="D56" s="4">
        <f t="shared" si="0"/>
        <v>29904250</v>
      </c>
      <c r="E56" s="4">
        <v>138000</v>
      </c>
      <c r="F56" s="4">
        <f t="shared" si="1"/>
        <v>24362320</v>
      </c>
      <c r="G56" s="4">
        <v>141000</v>
      </c>
      <c r="H56" s="4">
        <f t="shared" si="2"/>
        <v>29423320</v>
      </c>
      <c r="I56" s="4">
        <v>3000</v>
      </c>
      <c r="J56" s="4">
        <v>3000</v>
      </c>
      <c r="K56" s="4">
        <v>0.97916666669999997</v>
      </c>
      <c r="L56" s="4">
        <v>1.0217391304000001</v>
      </c>
      <c r="M56" s="4" t="s">
        <v>0</v>
      </c>
    </row>
    <row r="57" spans="1:13" ht="20.100000000000001" customHeight="1" x14ac:dyDescent="0.2">
      <c r="A57" s="1" t="s">
        <v>102</v>
      </c>
      <c r="B57" s="3">
        <v>44865</v>
      </c>
      <c r="C57" s="4">
        <v>69000</v>
      </c>
      <c r="D57" s="4">
        <f t="shared" si="0"/>
        <v>29973250</v>
      </c>
      <c r="E57" s="4">
        <v>59530</v>
      </c>
      <c r="F57" s="4">
        <f t="shared" si="1"/>
        <v>24421850</v>
      </c>
      <c r="G57" s="4">
        <v>59530</v>
      </c>
      <c r="H57" s="4">
        <f t="shared" si="2"/>
        <v>29482850</v>
      </c>
      <c r="I57" s="4">
        <v>4000</v>
      </c>
      <c r="J57" s="4">
        <v>4000</v>
      </c>
      <c r="K57" s="4">
        <v>0.91752577319999995</v>
      </c>
      <c r="L57" s="4">
        <v>1.0987654321</v>
      </c>
      <c r="M57" s="4" t="s">
        <v>0</v>
      </c>
    </row>
    <row r="58" spans="1:13" ht="20.100000000000001" customHeight="1" x14ac:dyDescent="0.2">
      <c r="A58" s="1" t="s">
        <v>103</v>
      </c>
      <c r="B58" s="3">
        <v>44865</v>
      </c>
      <c r="C58" s="4">
        <v>69000</v>
      </c>
      <c r="D58" s="4">
        <f t="shared" si="0"/>
        <v>30042250</v>
      </c>
      <c r="E58" s="4">
        <v>59530</v>
      </c>
      <c r="F58" s="4">
        <f t="shared" si="1"/>
        <v>24481380</v>
      </c>
      <c r="G58" s="4">
        <v>59530</v>
      </c>
      <c r="H58" s="4">
        <f t="shared" si="2"/>
        <v>29542380</v>
      </c>
      <c r="I58" s="4">
        <v>4000</v>
      </c>
      <c r="J58" s="4">
        <v>4000</v>
      </c>
      <c r="K58" s="4">
        <v>0.91752577319999995</v>
      </c>
      <c r="L58" s="4">
        <v>1.0987654321</v>
      </c>
      <c r="M58" s="4" t="s">
        <v>0</v>
      </c>
    </row>
    <row r="59" spans="1:13" ht="20.100000000000001" customHeight="1" x14ac:dyDescent="0.2">
      <c r="A59" s="1" t="s">
        <v>104</v>
      </c>
      <c r="B59" s="3">
        <v>44865</v>
      </c>
      <c r="C59" s="4">
        <v>69000</v>
      </c>
      <c r="D59" s="4">
        <f t="shared" si="0"/>
        <v>30111250</v>
      </c>
      <c r="E59" s="4">
        <v>59530</v>
      </c>
      <c r="F59" s="4">
        <f t="shared" si="1"/>
        <v>24540910</v>
      </c>
      <c r="G59" s="4">
        <v>59530</v>
      </c>
      <c r="H59" s="4">
        <f t="shared" si="2"/>
        <v>29601910</v>
      </c>
      <c r="I59" s="4">
        <v>4000</v>
      </c>
      <c r="J59" s="4">
        <v>4000</v>
      </c>
      <c r="K59" s="4">
        <v>0.91752577319999995</v>
      </c>
      <c r="L59" s="4">
        <v>1.0987654321</v>
      </c>
      <c r="M59" s="4" t="s">
        <v>0</v>
      </c>
    </row>
    <row r="60" spans="1:13" ht="20.100000000000001" customHeight="1" x14ac:dyDescent="0.2">
      <c r="A60" s="1" t="s">
        <v>105</v>
      </c>
      <c r="B60" s="3">
        <v>44865</v>
      </c>
      <c r="C60" s="4">
        <v>69000</v>
      </c>
      <c r="D60" s="4">
        <f t="shared" si="0"/>
        <v>30180250</v>
      </c>
      <c r="E60" s="4">
        <v>59530</v>
      </c>
      <c r="F60" s="4">
        <f t="shared" si="1"/>
        <v>24600440</v>
      </c>
      <c r="G60" s="4">
        <v>59530</v>
      </c>
      <c r="H60" s="4">
        <f t="shared" si="2"/>
        <v>29661440</v>
      </c>
      <c r="I60" s="4">
        <v>4000</v>
      </c>
      <c r="J60" s="4">
        <v>4000</v>
      </c>
      <c r="K60" s="4">
        <v>0.91752577319999995</v>
      </c>
      <c r="L60" s="4">
        <v>1.0987654321</v>
      </c>
      <c r="M60" s="4" t="s">
        <v>0</v>
      </c>
    </row>
    <row r="61" spans="1:13" ht="20.100000000000001" customHeight="1" x14ac:dyDescent="0.2">
      <c r="A61" s="1" t="s">
        <v>106</v>
      </c>
      <c r="B61" s="3">
        <v>44865</v>
      </c>
      <c r="C61" s="4">
        <v>69000</v>
      </c>
      <c r="D61" s="4">
        <f t="shared" si="0"/>
        <v>30249250</v>
      </c>
      <c r="E61" s="4">
        <v>59530</v>
      </c>
      <c r="F61" s="4">
        <f t="shared" si="1"/>
        <v>24659970</v>
      </c>
      <c r="G61" s="4">
        <v>59530</v>
      </c>
      <c r="H61" s="4">
        <f t="shared" si="2"/>
        <v>29720970</v>
      </c>
      <c r="I61" s="4">
        <v>4000</v>
      </c>
      <c r="J61" s="4">
        <v>4000</v>
      </c>
      <c r="K61" s="4">
        <v>0.91752577319999995</v>
      </c>
      <c r="L61" s="4">
        <v>1.0987654321</v>
      </c>
      <c r="M61" s="4" t="s">
        <v>0</v>
      </c>
    </row>
    <row r="62" spans="1:13" ht="20.100000000000001" customHeight="1" x14ac:dyDescent="0.2">
      <c r="A62" s="1" t="s">
        <v>108</v>
      </c>
      <c r="B62" s="3">
        <v>44865</v>
      </c>
      <c r="C62" s="4">
        <v>69000</v>
      </c>
      <c r="D62" s="4">
        <f t="shared" si="0"/>
        <v>30318250</v>
      </c>
      <c r="E62" s="4">
        <v>59530</v>
      </c>
      <c r="F62" s="4">
        <f t="shared" si="1"/>
        <v>24719500</v>
      </c>
      <c r="G62" s="4">
        <v>59530</v>
      </c>
      <c r="H62" s="4">
        <f t="shared" si="2"/>
        <v>29780500</v>
      </c>
      <c r="I62" s="4">
        <v>4000</v>
      </c>
      <c r="J62" s="4">
        <v>4000</v>
      </c>
      <c r="K62" s="4">
        <v>0.91752577319999995</v>
      </c>
      <c r="L62" s="4">
        <v>1.0987654321</v>
      </c>
      <c r="M62" s="4" t="s">
        <v>0</v>
      </c>
    </row>
    <row r="63" spans="1:13" ht="20.100000000000001" customHeight="1" x14ac:dyDescent="0.2">
      <c r="A63" s="1" t="s">
        <v>110</v>
      </c>
      <c r="B63" s="3">
        <v>44865</v>
      </c>
      <c r="C63" s="4">
        <v>69000</v>
      </c>
      <c r="D63" s="4">
        <f t="shared" si="0"/>
        <v>30387250</v>
      </c>
      <c r="E63" s="4">
        <v>59530</v>
      </c>
      <c r="F63" s="4">
        <f t="shared" si="1"/>
        <v>24779030</v>
      </c>
      <c r="G63" s="4">
        <v>59530</v>
      </c>
      <c r="H63" s="4">
        <f t="shared" si="2"/>
        <v>29840030</v>
      </c>
      <c r="I63" s="4">
        <v>4000</v>
      </c>
      <c r="J63" s="4">
        <v>4000</v>
      </c>
      <c r="K63" s="4">
        <v>0.91752577319999995</v>
      </c>
      <c r="L63" s="4">
        <v>1.0987654321</v>
      </c>
      <c r="M63" s="4" t="s">
        <v>0</v>
      </c>
    </row>
    <row r="64" spans="1:13" ht="20.100000000000001" customHeight="1" x14ac:dyDescent="0.2">
      <c r="A64" s="1" t="s">
        <v>81</v>
      </c>
      <c r="B64" s="3">
        <v>44895</v>
      </c>
      <c r="C64" s="4">
        <v>408000</v>
      </c>
      <c r="D64" s="4">
        <f t="shared" si="0"/>
        <v>30795250</v>
      </c>
      <c r="E64" s="4">
        <v>498000</v>
      </c>
      <c r="F64" s="4">
        <f t="shared" si="1"/>
        <v>25277030</v>
      </c>
      <c r="G64" s="4">
        <v>498000</v>
      </c>
      <c r="H64" s="4">
        <f t="shared" si="2"/>
        <v>30338030</v>
      </c>
      <c r="I64" s="4">
        <v>3000</v>
      </c>
      <c r="J64" s="4">
        <v>3000</v>
      </c>
      <c r="K64" s="4">
        <v>0.99090909090000001</v>
      </c>
      <c r="L64" s="4">
        <v>1.0092592593</v>
      </c>
      <c r="M64" s="4" t="s">
        <v>0</v>
      </c>
    </row>
    <row r="65" spans="1:14" ht="20.100000000000001" customHeight="1" x14ac:dyDescent="0.2">
      <c r="A65" s="1" t="s">
        <v>85</v>
      </c>
      <c r="B65" s="3">
        <v>44895</v>
      </c>
      <c r="C65" s="4">
        <v>139000</v>
      </c>
      <c r="D65" s="4">
        <f t="shared" si="0"/>
        <v>30934250</v>
      </c>
      <c r="E65" s="4">
        <v>129000</v>
      </c>
      <c r="F65" s="4">
        <f t="shared" si="1"/>
        <v>25406030</v>
      </c>
      <c r="G65" s="4">
        <v>129000</v>
      </c>
      <c r="H65" s="4">
        <f t="shared" si="2"/>
        <v>30467030</v>
      </c>
      <c r="I65" s="4">
        <v>4000</v>
      </c>
      <c r="J65" s="4">
        <v>3000</v>
      </c>
      <c r="K65" s="4">
        <v>0.96428571429999999</v>
      </c>
      <c r="L65" s="4">
        <v>1.0285714286000001</v>
      </c>
      <c r="M65" s="4" t="s">
        <v>0</v>
      </c>
    </row>
    <row r="66" spans="1:14" ht="20.100000000000001" customHeight="1" x14ac:dyDescent="0.2">
      <c r="A66" s="1" t="s">
        <v>116</v>
      </c>
      <c r="B66" s="3">
        <v>44926</v>
      </c>
      <c r="C66" s="4">
        <v>454000</v>
      </c>
      <c r="D66" s="4">
        <f t="shared" si="0"/>
        <v>31388250</v>
      </c>
      <c r="E66" s="4">
        <v>444000</v>
      </c>
      <c r="F66" s="4">
        <f t="shared" si="1"/>
        <v>25850030</v>
      </c>
      <c r="G66" s="4">
        <v>446000</v>
      </c>
      <c r="H66" s="4">
        <f t="shared" si="2"/>
        <v>30913030</v>
      </c>
      <c r="I66" s="4">
        <v>4000</v>
      </c>
      <c r="J66" s="4">
        <v>2000</v>
      </c>
      <c r="K66" s="4">
        <v>0.99111111110000005</v>
      </c>
      <c r="L66" s="4">
        <v>1.0045045045000001</v>
      </c>
      <c r="M66" s="4" t="s">
        <v>0</v>
      </c>
    </row>
    <row r="67" spans="1:14" ht="20.100000000000001" customHeight="1" x14ac:dyDescent="0.2">
      <c r="A67" s="1" t="s">
        <v>117</v>
      </c>
      <c r="B67" s="3">
        <v>44926</v>
      </c>
      <c r="C67" s="4">
        <v>264000</v>
      </c>
      <c r="D67" s="4">
        <f t="shared" si="0"/>
        <v>31652250</v>
      </c>
      <c r="E67" s="4">
        <v>258000</v>
      </c>
      <c r="F67" s="4">
        <f t="shared" si="1"/>
        <v>26108030</v>
      </c>
      <c r="G67" s="4">
        <v>261000</v>
      </c>
      <c r="H67" s="4">
        <f t="shared" si="2"/>
        <v>31174030</v>
      </c>
      <c r="I67" s="4">
        <v>3000</v>
      </c>
      <c r="J67" s="4">
        <v>3000</v>
      </c>
      <c r="K67" s="4">
        <v>0.98863636359999996</v>
      </c>
      <c r="L67" s="4">
        <v>1.011627907</v>
      </c>
      <c r="M67" s="4" t="s">
        <v>0</v>
      </c>
    </row>
    <row r="68" spans="1:14" ht="20.100000000000001" customHeight="1" x14ac:dyDescent="0.2">
      <c r="A68" s="1" t="s">
        <v>118</v>
      </c>
      <c r="B68" s="3">
        <v>44957</v>
      </c>
      <c r="C68" s="4">
        <v>144000</v>
      </c>
      <c r="D68" s="4">
        <f t="shared" si="0"/>
        <v>31796250</v>
      </c>
      <c r="E68" s="4">
        <v>138000</v>
      </c>
      <c r="F68" s="4">
        <f t="shared" si="1"/>
        <v>26246030</v>
      </c>
      <c r="G68" s="4">
        <v>141000</v>
      </c>
      <c r="H68" s="4">
        <f t="shared" si="2"/>
        <v>31315030</v>
      </c>
      <c r="I68" s="4">
        <v>3000</v>
      </c>
      <c r="J68" s="4">
        <v>3000</v>
      </c>
      <c r="K68" s="4">
        <v>0.97916666669999997</v>
      </c>
      <c r="L68" s="4">
        <v>1.0217391304000001</v>
      </c>
      <c r="M68" s="4" t="s">
        <v>0</v>
      </c>
    </row>
    <row r="69" spans="1:14" ht="20.100000000000001" customHeight="1" x14ac:dyDescent="0.25">
      <c r="A69" s="1"/>
      <c r="B69" s="3" t="s">
        <v>0</v>
      </c>
      <c r="C69" s="4" t="s">
        <v>0</v>
      </c>
      <c r="D69" s="4"/>
      <c r="E69" s="4" t="s">
        <v>0</v>
      </c>
      <c r="F69" s="4"/>
      <c r="G69" s="68" t="s">
        <v>146</v>
      </c>
      <c r="H69" s="68"/>
      <c r="I69" s="11">
        <v>0</v>
      </c>
      <c r="J69" s="11">
        <v>0</v>
      </c>
      <c r="K69" s="11"/>
      <c r="L69" s="11"/>
      <c r="M69" s="11" t="s">
        <v>0</v>
      </c>
      <c r="N69" s="12">
        <v>71</v>
      </c>
    </row>
    <row r="70" spans="1:14" ht="20.100000000000001" customHeight="1" x14ac:dyDescent="0.25">
      <c r="A70" s="60" t="s">
        <v>149</v>
      </c>
      <c r="B70" s="61"/>
      <c r="C70" s="61"/>
      <c r="D70" s="61"/>
      <c r="E70" s="61"/>
      <c r="F70" s="61"/>
      <c r="G70" s="61"/>
      <c r="H70" s="61"/>
      <c r="I70" s="11"/>
      <c r="J70" s="11"/>
      <c r="K70" s="11"/>
      <c r="L70" s="11"/>
      <c r="M70" s="11"/>
      <c r="N70" s="16"/>
    </row>
    <row r="71" spans="1:14" ht="18" customHeight="1" x14ac:dyDescent="0.2">
      <c r="A71" s="13" t="s">
        <v>153</v>
      </c>
      <c r="B71" s="13" t="s">
        <v>1</v>
      </c>
      <c r="C71" s="13" t="s">
        <v>2</v>
      </c>
      <c r="D71" s="13" t="s">
        <v>138</v>
      </c>
      <c r="E71" s="13" t="s">
        <v>3</v>
      </c>
      <c r="F71" s="13" t="s">
        <v>139</v>
      </c>
      <c r="G71" s="13" t="s">
        <v>4</v>
      </c>
      <c r="H71" s="13" t="s">
        <v>140</v>
      </c>
    </row>
    <row r="72" spans="1:14" ht="18" customHeight="1" x14ac:dyDescent="0.2">
      <c r="A72" s="1" t="s">
        <v>22</v>
      </c>
      <c r="B72" s="3">
        <v>44043</v>
      </c>
      <c r="C72" s="4">
        <v>300000</v>
      </c>
      <c r="D72" s="4">
        <f>C72</f>
        <v>300000</v>
      </c>
      <c r="E72" s="4">
        <v>211500</v>
      </c>
      <c r="F72" s="4">
        <f>E72</f>
        <v>211500</v>
      </c>
      <c r="G72" s="4">
        <v>211500</v>
      </c>
      <c r="H72" s="4">
        <f>G72</f>
        <v>211500</v>
      </c>
      <c r="I72" s="4">
        <f>3*1000</f>
        <v>3000</v>
      </c>
      <c r="J72" s="4">
        <v>0</v>
      </c>
      <c r="K72" s="4">
        <v>0.99173553719999996</v>
      </c>
      <c r="L72" s="4">
        <v>1</v>
      </c>
    </row>
    <row r="73" spans="1:14" ht="18" customHeight="1" x14ac:dyDescent="0.2">
      <c r="A73" s="1" t="s">
        <v>25</v>
      </c>
      <c r="B73" s="3">
        <v>44043</v>
      </c>
      <c r="C73" s="4">
        <v>0</v>
      </c>
      <c r="D73" s="4">
        <v>0</v>
      </c>
      <c r="E73" s="4">
        <v>211500</v>
      </c>
      <c r="F73" s="4">
        <f>F72+E73</f>
        <v>423000</v>
      </c>
      <c r="G73" s="4">
        <v>0</v>
      </c>
      <c r="H73" s="4">
        <v>0</v>
      </c>
      <c r="I73" s="4">
        <f t="shared" ref="I73:I133" si="7">3*1000</f>
        <v>3000</v>
      </c>
      <c r="J73" s="4">
        <v>0</v>
      </c>
      <c r="K73" s="4">
        <v>0.96774193549999998</v>
      </c>
      <c r="L73" s="4">
        <v>1</v>
      </c>
    </row>
    <row r="74" spans="1:14" ht="18" customHeight="1" x14ac:dyDescent="0.2">
      <c r="A74" s="1" t="s">
        <v>26</v>
      </c>
      <c r="B74" s="3">
        <v>44043</v>
      </c>
      <c r="C74" s="4">
        <v>300000</v>
      </c>
      <c r="D74" s="4">
        <f t="shared" ref="D74:D133" si="8">D73+C74</f>
        <v>300000</v>
      </c>
      <c r="E74" s="4">
        <v>211500</v>
      </c>
      <c r="F74" s="4">
        <f t="shared" ref="F74:F133" si="9">F73+E74</f>
        <v>634500</v>
      </c>
      <c r="G74" s="4">
        <v>211500</v>
      </c>
      <c r="H74" s="4">
        <f t="shared" ref="H74:H133" si="10">H73+G74</f>
        <v>211500</v>
      </c>
      <c r="I74" s="4">
        <f t="shared" si="7"/>
        <v>3000</v>
      </c>
      <c r="J74" s="4">
        <v>0</v>
      </c>
      <c r="K74" s="4">
        <v>0.96</v>
      </c>
      <c r="L74" s="4">
        <v>1</v>
      </c>
    </row>
    <row r="75" spans="1:14" ht="18" customHeight="1" x14ac:dyDescent="0.2">
      <c r="A75" s="1" t="s">
        <v>27</v>
      </c>
      <c r="B75" s="3">
        <v>44043</v>
      </c>
      <c r="C75" s="4">
        <v>0</v>
      </c>
      <c r="D75" s="4">
        <v>0</v>
      </c>
      <c r="E75" s="4">
        <v>211500</v>
      </c>
      <c r="F75" s="4">
        <f t="shared" si="9"/>
        <v>846000</v>
      </c>
      <c r="G75" s="4">
        <v>0</v>
      </c>
      <c r="H75" s="4">
        <v>0</v>
      </c>
      <c r="I75" s="4">
        <f t="shared" si="7"/>
        <v>3000</v>
      </c>
      <c r="J75" s="4">
        <v>0</v>
      </c>
      <c r="K75" s="4">
        <v>0.9375</v>
      </c>
      <c r="L75" s="4">
        <v>1</v>
      </c>
    </row>
    <row r="76" spans="1:14" ht="18" customHeight="1" x14ac:dyDescent="0.2">
      <c r="A76" s="1" t="s">
        <v>17</v>
      </c>
      <c r="B76" s="3">
        <v>44074</v>
      </c>
      <c r="C76" s="4">
        <v>300000</v>
      </c>
      <c r="D76" s="4">
        <f t="shared" si="8"/>
        <v>300000</v>
      </c>
      <c r="E76" s="4">
        <v>211500</v>
      </c>
      <c r="F76" s="4">
        <f t="shared" si="9"/>
        <v>1057500</v>
      </c>
      <c r="G76" s="4">
        <v>211500</v>
      </c>
      <c r="H76" s="4">
        <f t="shared" si="10"/>
        <v>211500</v>
      </c>
      <c r="I76" s="4">
        <f t="shared" si="7"/>
        <v>3000</v>
      </c>
      <c r="J76" s="4">
        <v>0</v>
      </c>
      <c r="K76" s="4">
        <v>0.9230769231</v>
      </c>
      <c r="L76" s="4">
        <v>1</v>
      </c>
    </row>
    <row r="77" spans="1:14" ht="18" customHeight="1" x14ac:dyDescent="0.2">
      <c r="A77" s="1" t="s">
        <v>18</v>
      </c>
      <c r="B77" s="3">
        <v>44074</v>
      </c>
      <c r="C77" s="4">
        <v>300000</v>
      </c>
      <c r="D77" s="4">
        <f t="shared" si="8"/>
        <v>600000</v>
      </c>
      <c r="E77" s="4">
        <v>211500</v>
      </c>
      <c r="F77" s="4">
        <f t="shared" si="9"/>
        <v>1269000</v>
      </c>
      <c r="G77" s="4">
        <v>211500</v>
      </c>
      <c r="H77" s="4">
        <f t="shared" si="10"/>
        <v>423000</v>
      </c>
      <c r="I77" s="4">
        <f t="shared" si="7"/>
        <v>3000</v>
      </c>
      <c r="J77" s="4">
        <v>0</v>
      </c>
      <c r="K77" s="4">
        <v>0.9230769231</v>
      </c>
      <c r="L77" s="4">
        <v>1</v>
      </c>
    </row>
    <row r="78" spans="1:14" ht="18" customHeight="1" x14ac:dyDescent="0.2">
      <c r="A78" s="1" t="s">
        <v>14</v>
      </c>
      <c r="B78" s="3">
        <v>44074</v>
      </c>
      <c r="C78" s="4">
        <v>300000</v>
      </c>
      <c r="D78" s="4">
        <f t="shared" si="8"/>
        <v>900000</v>
      </c>
      <c r="E78" s="4">
        <v>211500</v>
      </c>
      <c r="F78" s="4">
        <f t="shared" si="9"/>
        <v>1480500</v>
      </c>
      <c r="G78" s="4">
        <v>211500</v>
      </c>
      <c r="H78" s="4">
        <f t="shared" si="10"/>
        <v>634500</v>
      </c>
      <c r="I78" s="4">
        <f t="shared" si="7"/>
        <v>3000</v>
      </c>
      <c r="J78" s="4">
        <v>0</v>
      </c>
      <c r="K78" s="4">
        <v>0.99130434779999999</v>
      </c>
      <c r="L78" s="4">
        <v>1</v>
      </c>
    </row>
    <row r="79" spans="1:14" ht="18" customHeight="1" x14ac:dyDescent="0.2">
      <c r="A79" s="1" t="s">
        <v>19</v>
      </c>
      <c r="B79" s="3">
        <v>44074</v>
      </c>
      <c r="C79" s="4">
        <v>0</v>
      </c>
      <c r="D79" s="4">
        <v>0</v>
      </c>
      <c r="E79" s="4">
        <v>211500</v>
      </c>
      <c r="F79" s="4">
        <f t="shared" si="9"/>
        <v>1692000</v>
      </c>
      <c r="G79" s="4">
        <v>0</v>
      </c>
      <c r="H79" s="4">
        <v>0</v>
      </c>
      <c r="I79" s="4">
        <f t="shared" si="7"/>
        <v>3000</v>
      </c>
      <c r="J79" s="4">
        <v>0</v>
      </c>
      <c r="K79" s="4">
        <v>0.98360655740000003</v>
      </c>
      <c r="L79" s="4">
        <v>1</v>
      </c>
    </row>
    <row r="80" spans="1:14" ht="18" customHeight="1" x14ac:dyDescent="0.2">
      <c r="A80" s="1" t="s">
        <v>23</v>
      </c>
      <c r="B80" s="3">
        <v>44135</v>
      </c>
      <c r="C80" s="4">
        <v>0</v>
      </c>
      <c r="D80" s="4">
        <f t="shared" si="8"/>
        <v>0</v>
      </c>
      <c r="E80" s="4">
        <v>211500</v>
      </c>
      <c r="F80" s="4">
        <f t="shared" si="9"/>
        <v>1903500</v>
      </c>
      <c r="G80" s="4">
        <v>0</v>
      </c>
      <c r="H80" s="4">
        <f t="shared" si="10"/>
        <v>0</v>
      </c>
      <c r="I80" s="4">
        <f t="shared" si="7"/>
        <v>3000</v>
      </c>
      <c r="J80" s="4">
        <v>0</v>
      </c>
      <c r="K80" s="4">
        <v>0.97619047619999999</v>
      </c>
      <c r="L80" s="4">
        <v>1</v>
      </c>
    </row>
    <row r="81" spans="1:12" ht="18" customHeight="1" x14ac:dyDescent="0.2">
      <c r="A81" s="1" t="s">
        <v>24</v>
      </c>
      <c r="B81" s="3">
        <v>44135</v>
      </c>
      <c r="C81" s="4">
        <v>300000</v>
      </c>
      <c r="D81" s="4">
        <f t="shared" si="8"/>
        <v>300000</v>
      </c>
      <c r="E81" s="4">
        <v>211500</v>
      </c>
      <c r="F81" s="4">
        <f t="shared" si="9"/>
        <v>2115000</v>
      </c>
      <c r="G81" s="4">
        <v>211500</v>
      </c>
      <c r="H81" s="4">
        <f t="shared" si="10"/>
        <v>211500</v>
      </c>
      <c r="I81" s="4">
        <f t="shared" si="7"/>
        <v>3000</v>
      </c>
      <c r="J81" s="4">
        <v>0</v>
      </c>
      <c r="K81" s="4">
        <v>0.98360655740000003</v>
      </c>
      <c r="L81" s="4">
        <v>1</v>
      </c>
    </row>
    <row r="82" spans="1:12" ht="18" customHeight="1" x14ac:dyDescent="0.2">
      <c r="A82" s="1" t="s">
        <v>20</v>
      </c>
      <c r="B82" s="3">
        <v>44165</v>
      </c>
      <c r="C82" s="4">
        <v>300000</v>
      </c>
      <c r="D82" s="4">
        <f t="shared" si="8"/>
        <v>600000</v>
      </c>
      <c r="E82" s="4">
        <v>211500</v>
      </c>
      <c r="F82" s="4">
        <f t="shared" si="9"/>
        <v>2326500</v>
      </c>
      <c r="G82" s="4">
        <v>211500</v>
      </c>
      <c r="H82" s="4">
        <f t="shared" si="10"/>
        <v>423000</v>
      </c>
      <c r="I82" s="4">
        <f t="shared" si="7"/>
        <v>3000</v>
      </c>
      <c r="J82" s="4">
        <v>0</v>
      </c>
      <c r="K82" s="4">
        <v>0.9230769231</v>
      </c>
      <c r="L82" s="4">
        <v>1</v>
      </c>
    </row>
    <row r="83" spans="1:12" ht="18" customHeight="1" x14ac:dyDescent="0.2">
      <c r="A83" s="1" t="s">
        <v>21</v>
      </c>
      <c r="B83" s="3">
        <v>44165</v>
      </c>
      <c r="C83" s="4">
        <v>0</v>
      </c>
      <c r="D83" s="4">
        <v>0</v>
      </c>
      <c r="E83" s="4">
        <v>211500</v>
      </c>
      <c r="F83" s="4">
        <f t="shared" si="9"/>
        <v>2538000</v>
      </c>
      <c r="G83" s="4">
        <v>0</v>
      </c>
      <c r="H83" s="4">
        <v>0</v>
      </c>
      <c r="I83" s="4">
        <f t="shared" si="7"/>
        <v>3000</v>
      </c>
      <c r="J83" s="4">
        <v>0</v>
      </c>
      <c r="K83" s="4">
        <v>0.95238095239999998</v>
      </c>
      <c r="L83" s="4">
        <v>1</v>
      </c>
    </row>
    <row r="84" spans="1:12" ht="18" customHeight="1" x14ac:dyDescent="0.2">
      <c r="A84" s="1" t="s">
        <v>56</v>
      </c>
      <c r="B84" s="3">
        <v>44196</v>
      </c>
      <c r="C84" s="4">
        <v>0</v>
      </c>
      <c r="D84" s="4">
        <v>0</v>
      </c>
      <c r="E84" s="4">
        <v>211500</v>
      </c>
      <c r="F84" s="4">
        <f t="shared" si="9"/>
        <v>2749500</v>
      </c>
      <c r="G84" s="4">
        <v>0</v>
      </c>
      <c r="H84" s="4">
        <f t="shared" si="10"/>
        <v>0</v>
      </c>
      <c r="I84" s="4">
        <f t="shared" si="7"/>
        <v>3000</v>
      </c>
      <c r="J84" s="4">
        <v>0</v>
      </c>
      <c r="K84" s="4">
        <v>0.9230769231</v>
      </c>
      <c r="L84" s="4">
        <v>1</v>
      </c>
    </row>
    <row r="85" spans="1:12" ht="18" customHeight="1" x14ac:dyDescent="0.2">
      <c r="A85" s="1" t="s">
        <v>32</v>
      </c>
      <c r="B85" s="3">
        <v>44196</v>
      </c>
      <c r="C85" s="4">
        <v>400000</v>
      </c>
      <c r="D85" s="4">
        <f t="shared" si="8"/>
        <v>400000</v>
      </c>
      <c r="E85" s="4">
        <v>211500</v>
      </c>
      <c r="F85" s="4">
        <f t="shared" si="9"/>
        <v>2961000</v>
      </c>
      <c r="G85" s="4">
        <v>211500</v>
      </c>
      <c r="H85" s="4">
        <f t="shared" si="10"/>
        <v>211500</v>
      </c>
      <c r="I85" s="4">
        <f t="shared" si="7"/>
        <v>3000</v>
      </c>
      <c r="J85" s="4">
        <v>0</v>
      </c>
      <c r="K85" s="4">
        <v>0.9230769231</v>
      </c>
      <c r="L85" s="4">
        <v>1</v>
      </c>
    </row>
    <row r="86" spans="1:12" ht="18" customHeight="1" x14ac:dyDescent="0.2">
      <c r="A86" s="1" t="s">
        <v>45</v>
      </c>
      <c r="B86" s="3">
        <v>44316</v>
      </c>
      <c r="C86" s="4">
        <v>400000</v>
      </c>
      <c r="D86" s="4">
        <f t="shared" si="8"/>
        <v>800000</v>
      </c>
      <c r="E86" s="4">
        <v>211500</v>
      </c>
      <c r="F86" s="4">
        <f t="shared" si="9"/>
        <v>3172500</v>
      </c>
      <c r="G86" s="4">
        <v>211500</v>
      </c>
      <c r="H86" s="4">
        <f t="shared" si="10"/>
        <v>423000</v>
      </c>
      <c r="I86" s="4">
        <f t="shared" si="7"/>
        <v>3000</v>
      </c>
      <c r="J86" s="4">
        <v>0</v>
      </c>
      <c r="K86" s="4">
        <v>0.96774193549999998</v>
      </c>
      <c r="L86" s="4">
        <v>1</v>
      </c>
    </row>
    <row r="87" spans="1:12" ht="18" customHeight="1" x14ac:dyDescent="0.2">
      <c r="A87" s="1" t="s">
        <v>57</v>
      </c>
      <c r="B87" s="3">
        <v>44316</v>
      </c>
      <c r="C87" s="4">
        <v>0</v>
      </c>
      <c r="D87" s="4">
        <v>0</v>
      </c>
      <c r="E87" s="4">
        <v>211500</v>
      </c>
      <c r="F87" s="4">
        <f t="shared" si="9"/>
        <v>3384000</v>
      </c>
      <c r="G87" s="4">
        <v>0</v>
      </c>
      <c r="H87" s="4">
        <v>0</v>
      </c>
      <c r="I87" s="4">
        <f t="shared" si="7"/>
        <v>3000</v>
      </c>
      <c r="J87" s="4">
        <v>0</v>
      </c>
      <c r="K87" s="4">
        <v>0.9230769231</v>
      </c>
      <c r="L87" s="4">
        <v>1</v>
      </c>
    </row>
    <row r="88" spans="1:12" ht="18" customHeight="1" x14ac:dyDescent="0.2">
      <c r="A88" s="1" t="s">
        <v>58</v>
      </c>
      <c r="B88" s="3">
        <v>44316</v>
      </c>
      <c r="C88" s="4">
        <v>0</v>
      </c>
      <c r="D88" s="4">
        <v>0</v>
      </c>
      <c r="E88" s="4">
        <v>211500</v>
      </c>
      <c r="F88" s="4">
        <f t="shared" si="9"/>
        <v>3595500</v>
      </c>
      <c r="G88" s="4">
        <v>0</v>
      </c>
      <c r="H88" s="4">
        <f t="shared" si="10"/>
        <v>0</v>
      </c>
      <c r="I88" s="4">
        <f t="shared" si="7"/>
        <v>3000</v>
      </c>
      <c r="J88" s="4">
        <v>0</v>
      </c>
      <c r="K88" s="4">
        <v>0.9230769231</v>
      </c>
      <c r="L88" s="4">
        <v>1</v>
      </c>
    </row>
    <row r="89" spans="1:12" ht="18" customHeight="1" x14ac:dyDescent="0.2">
      <c r="A89" s="1" t="s">
        <v>59</v>
      </c>
      <c r="B89" s="3">
        <v>44316</v>
      </c>
      <c r="C89" s="4">
        <v>400000</v>
      </c>
      <c r="D89" s="4">
        <f t="shared" si="8"/>
        <v>400000</v>
      </c>
      <c r="E89" s="4">
        <v>211500</v>
      </c>
      <c r="F89" s="4">
        <f t="shared" si="9"/>
        <v>3807000</v>
      </c>
      <c r="G89" s="4">
        <v>211500</v>
      </c>
      <c r="H89" s="4">
        <f t="shared" si="10"/>
        <v>211500</v>
      </c>
      <c r="I89" s="4">
        <f t="shared" si="7"/>
        <v>3000</v>
      </c>
      <c r="J89" s="4">
        <v>0</v>
      </c>
      <c r="K89" s="4">
        <v>0.9230769231</v>
      </c>
      <c r="L89" s="4">
        <v>1</v>
      </c>
    </row>
    <row r="90" spans="1:12" ht="18" customHeight="1" x14ac:dyDescent="0.2">
      <c r="A90" s="1" t="s">
        <v>46</v>
      </c>
      <c r="B90" s="3">
        <v>44439</v>
      </c>
      <c r="C90" s="4">
        <v>0</v>
      </c>
      <c r="D90" s="4">
        <v>0</v>
      </c>
      <c r="E90" s="4">
        <v>211500</v>
      </c>
      <c r="F90" s="4">
        <f t="shared" si="9"/>
        <v>4018500</v>
      </c>
      <c r="G90" s="4">
        <v>0</v>
      </c>
      <c r="H90" s="4">
        <v>0</v>
      </c>
      <c r="I90" s="4">
        <f t="shared" si="7"/>
        <v>3000</v>
      </c>
      <c r="J90" s="4">
        <v>0</v>
      </c>
      <c r="K90" s="4">
        <v>0.9230769231</v>
      </c>
      <c r="L90" s="4">
        <v>1</v>
      </c>
    </row>
    <row r="91" spans="1:12" ht="18" customHeight="1" x14ac:dyDescent="0.2">
      <c r="A91" s="1" t="s">
        <v>36</v>
      </c>
      <c r="B91" s="3">
        <v>44439</v>
      </c>
      <c r="C91" s="4">
        <v>400000</v>
      </c>
      <c r="D91" s="4">
        <f t="shared" si="8"/>
        <v>400000</v>
      </c>
      <c r="E91" s="4">
        <v>211500</v>
      </c>
      <c r="F91" s="4">
        <f t="shared" si="9"/>
        <v>4230000</v>
      </c>
      <c r="G91" s="4">
        <v>211500</v>
      </c>
      <c r="H91" s="4">
        <f t="shared" si="10"/>
        <v>211500</v>
      </c>
      <c r="I91" s="4">
        <f t="shared" si="7"/>
        <v>3000</v>
      </c>
      <c r="J91" s="4">
        <v>0</v>
      </c>
      <c r="K91" s="4">
        <v>0.85714285710000004</v>
      </c>
      <c r="L91" s="4">
        <v>1</v>
      </c>
    </row>
    <row r="92" spans="1:12" ht="18" customHeight="1" x14ac:dyDescent="0.2">
      <c r="A92" s="1" t="s">
        <v>47</v>
      </c>
      <c r="B92" s="3">
        <v>44439</v>
      </c>
      <c r="C92" s="4">
        <v>0</v>
      </c>
      <c r="D92" s="4">
        <v>0</v>
      </c>
      <c r="E92" s="4">
        <v>211500</v>
      </c>
      <c r="F92" s="4">
        <f t="shared" si="9"/>
        <v>4441500</v>
      </c>
      <c r="G92" s="4">
        <v>0</v>
      </c>
      <c r="H92" s="4">
        <v>0</v>
      </c>
      <c r="I92" s="4">
        <f t="shared" si="7"/>
        <v>3000</v>
      </c>
      <c r="J92" s="4">
        <v>0</v>
      </c>
      <c r="K92" s="4">
        <v>0.9230769231</v>
      </c>
      <c r="L92" s="4">
        <v>1</v>
      </c>
    </row>
    <row r="93" spans="1:12" ht="18" customHeight="1" x14ac:dyDescent="0.2">
      <c r="A93" s="1" t="s">
        <v>48</v>
      </c>
      <c r="B93" s="3">
        <v>44439</v>
      </c>
      <c r="C93" s="4">
        <v>400000</v>
      </c>
      <c r="D93" s="4">
        <f t="shared" si="8"/>
        <v>400000</v>
      </c>
      <c r="E93" s="4">
        <v>211500</v>
      </c>
      <c r="F93" s="4">
        <f t="shared" si="9"/>
        <v>4653000</v>
      </c>
      <c r="G93" s="4">
        <v>211500</v>
      </c>
      <c r="H93" s="4">
        <f t="shared" si="10"/>
        <v>211500</v>
      </c>
      <c r="I93" s="4">
        <f t="shared" si="7"/>
        <v>3000</v>
      </c>
      <c r="J93" s="4">
        <v>0</v>
      </c>
      <c r="K93" s="4">
        <v>0.9230769231</v>
      </c>
      <c r="L93" s="4">
        <v>1</v>
      </c>
    </row>
    <row r="94" spans="1:12" ht="18" customHeight="1" x14ac:dyDescent="0.2">
      <c r="A94" s="1" t="s">
        <v>49</v>
      </c>
      <c r="B94" s="3">
        <v>44439</v>
      </c>
      <c r="C94" s="4">
        <v>0</v>
      </c>
      <c r="D94" s="4">
        <v>0</v>
      </c>
      <c r="E94" s="4">
        <v>211500</v>
      </c>
      <c r="F94" s="4">
        <f t="shared" si="9"/>
        <v>4864500</v>
      </c>
      <c r="G94" s="4">
        <v>0</v>
      </c>
      <c r="H94" s="4">
        <v>0</v>
      </c>
      <c r="I94" s="4">
        <f t="shared" si="7"/>
        <v>3000</v>
      </c>
      <c r="J94" s="4">
        <v>0</v>
      </c>
      <c r="K94" s="4">
        <v>0.9230769231</v>
      </c>
      <c r="L94" s="4">
        <v>1</v>
      </c>
    </row>
    <row r="95" spans="1:12" ht="18" customHeight="1" x14ac:dyDescent="0.2">
      <c r="A95" s="1" t="s">
        <v>50</v>
      </c>
      <c r="B95" s="3">
        <v>44439</v>
      </c>
      <c r="C95" s="4">
        <v>0</v>
      </c>
      <c r="D95" s="4">
        <v>0</v>
      </c>
      <c r="E95" s="4">
        <v>211500</v>
      </c>
      <c r="F95" s="4">
        <f t="shared" si="9"/>
        <v>5076000</v>
      </c>
      <c r="G95" s="4">
        <v>0</v>
      </c>
      <c r="H95" s="4">
        <v>0</v>
      </c>
      <c r="I95" s="4">
        <f t="shared" si="7"/>
        <v>3000</v>
      </c>
      <c r="J95" s="4">
        <v>0</v>
      </c>
      <c r="K95" s="4">
        <v>0.9230769231</v>
      </c>
      <c r="L95" s="4">
        <v>1</v>
      </c>
    </row>
    <row r="96" spans="1:12" ht="18" customHeight="1" x14ac:dyDescent="0.2">
      <c r="A96" s="1" t="s">
        <v>51</v>
      </c>
      <c r="B96" s="3">
        <v>44439</v>
      </c>
      <c r="C96" s="4">
        <v>400000</v>
      </c>
      <c r="D96" s="4">
        <f t="shared" si="8"/>
        <v>400000</v>
      </c>
      <c r="E96" s="4">
        <v>211500</v>
      </c>
      <c r="F96" s="4">
        <f t="shared" si="9"/>
        <v>5287500</v>
      </c>
      <c r="G96" s="4">
        <v>211500</v>
      </c>
      <c r="H96" s="4">
        <f t="shared" si="10"/>
        <v>211500</v>
      </c>
      <c r="I96" s="4">
        <f t="shared" si="7"/>
        <v>3000</v>
      </c>
      <c r="J96" s="4">
        <v>0</v>
      </c>
      <c r="K96" s="4">
        <v>0.9230769231</v>
      </c>
      <c r="L96" s="4">
        <v>1</v>
      </c>
    </row>
    <row r="97" spans="1:12" ht="18" customHeight="1" x14ac:dyDescent="0.2">
      <c r="A97" s="1" t="s">
        <v>52</v>
      </c>
      <c r="B97" s="3">
        <v>44439</v>
      </c>
      <c r="C97" s="4">
        <v>0</v>
      </c>
      <c r="D97" s="4">
        <v>0</v>
      </c>
      <c r="E97" s="4">
        <v>211500</v>
      </c>
      <c r="F97" s="4">
        <f t="shared" si="9"/>
        <v>5499000</v>
      </c>
      <c r="G97" s="4">
        <v>0</v>
      </c>
      <c r="H97" s="4">
        <v>0</v>
      </c>
      <c r="I97" s="4">
        <f t="shared" si="7"/>
        <v>3000</v>
      </c>
      <c r="J97" s="4">
        <v>0</v>
      </c>
      <c r="K97" s="4">
        <v>0.9230769231</v>
      </c>
      <c r="L97" s="4">
        <v>1</v>
      </c>
    </row>
    <row r="98" spans="1:12" ht="18" customHeight="1" x14ac:dyDescent="0.2">
      <c r="A98" s="1" t="s">
        <v>53</v>
      </c>
      <c r="B98" s="3">
        <v>44439</v>
      </c>
      <c r="C98" s="4">
        <v>400000</v>
      </c>
      <c r="D98" s="4">
        <f t="shared" si="8"/>
        <v>400000</v>
      </c>
      <c r="E98" s="4">
        <v>211500</v>
      </c>
      <c r="F98" s="4">
        <f t="shared" si="9"/>
        <v>5710500</v>
      </c>
      <c r="G98" s="4">
        <v>211500</v>
      </c>
      <c r="H98" s="4">
        <f t="shared" si="10"/>
        <v>211500</v>
      </c>
      <c r="I98" s="4">
        <f t="shared" si="7"/>
        <v>3000</v>
      </c>
      <c r="J98" s="4">
        <v>0</v>
      </c>
      <c r="K98" s="4">
        <v>0.9230769231</v>
      </c>
      <c r="L98" s="4">
        <v>1</v>
      </c>
    </row>
    <row r="99" spans="1:12" ht="18" customHeight="1" x14ac:dyDescent="0.2">
      <c r="A99" s="1" t="s">
        <v>54</v>
      </c>
      <c r="B99" s="3">
        <v>44439</v>
      </c>
      <c r="C99" s="4">
        <v>400000</v>
      </c>
      <c r="D99" s="4">
        <f t="shared" si="8"/>
        <v>800000</v>
      </c>
      <c r="E99" s="4">
        <v>211500</v>
      </c>
      <c r="F99" s="4">
        <f t="shared" si="9"/>
        <v>5922000</v>
      </c>
      <c r="G99" s="4">
        <v>211500</v>
      </c>
      <c r="H99" s="4">
        <f t="shared" si="10"/>
        <v>423000</v>
      </c>
      <c r="I99" s="4">
        <f t="shared" si="7"/>
        <v>3000</v>
      </c>
      <c r="J99" s="4">
        <v>0</v>
      </c>
      <c r="K99" s="4">
        <v>0.9230769231</v>
      </c>
      <c r="L99" s="4">
        <v>1</v>
      </c>
    </row>
    <row r="100" spans="1:12" ht="18" customHeight="1" x14ac:dyDescent="0.2">
      <c r="A100" s="1" t="s">
        <v>55</v>
      </c>
      <c r="B100" s="3">
        <v>44439</v>
      </c>
      <c r="C100" s="4">
        <v>400000</v>
      </c>
      <c r="D100" s="4">
        <f t="shared" si="8"/>
        <v>1200000</v>
      </c>
      <c r="E100" s="4">
        <v>211500</v>
      </c>
      <c r="F100" s="4">
        <f t="shared" si="9"/>
        <v>6133500</v>
      </c>
      <c r="G100" s="4">
        <v>211500</v>
      </c>
      <c r="H100" s="4">
        <f t="shared" si="10"/>
        <v>634500</v>
      </c>
      <c r="I100" s="4">
        <f t="shared" si="7"/>
        <v>3000</v>
      </c>
      <c r="J100" s="4">
        <v>0</v>
      </c>
      <c r="K100" s="4">
        <v>0.9230769231</v>
      </c>
      <c r="L100" s="4">
        <v>1</v>
      </c>
    </row>
    <row r="101" spans="1:12" ht="18" customHeight="1" x14ac:dyDescent="0.2">
      <c r="A101" s="1" t="s">
        <v>42</v>
      </c>
      <c r="B101" s="3">
        <v>44439</v>
      </c>
      <c r="C101" s="4">
        <v>400000</v>
      </c>
      <c r="D101" s="4">
        <f t="shared" si="8"/>
        <v>1600000</v>
      </c>
      <c r="E101" s="4">
        <v>211500</v>
      </c>
      <c r="F101" s="4">
        <f t="shared" si="9"/>
        <v>6345000</v>
      </c>
      <c r="G101" s="4">
        <v>211500</v>
      </c>
      <c r="H101" s="4">
        <f t="shared" si="10"/>
        <v>846000</v>
      </c>
      <c r="I101" s="4">
        <f t="shared" si="7"/>
        <v>3000</v>
      </c>
      <c r="J101" s="4">
        <v>0</v>
      </c>
      <c r="K101" s="4">
        <v>0.96</v>
      </c>
      <c r="L101" s="4">
        <v>1</v>
      </c>
    </row>
    <row r="102" spans="1:12" ht="18" customHeight="1" x14ac:dyDescent="0.2">
      <c r="A102" s="1" t="s">
        <v>65</v>
      </c>
      <c r="B102" s="3">
        <v>44439</v>
      </c>
      <c r="C102" s="4">
        <v>400000</v>
      </c>
      <c r="D102" s="4">
        <f t="shared" si="8"/>
        <v>2000000</v>
      </c>
      <c r="E102" s="4">
        <v>211500</v>
      </c>
      <c r="F102" s="4">
        <f t="shared" si="9"/>
        <v>6556500</v>
      </c>
      <c r="G102" s="4">
        <v>211500</v>
      </c>
      <c r="H102" s="4">
        <f t="shared" si="10"/>
        <v>1057500</v>
      </c>
      <c r="I102" s="4">
        <f t="shared" si="7"/>
        <v>3000</v>
      </c>
      <c r="J102" s="4">
        <v>0</v>
      </c>
      <c r="K102" s="4">
        <v>0.95238095239999998</v>
      </c>
      <c r="L102" s="4">
        <v>1</v>
      </c>
    </row>
    <row r="103" spans="1:12" ht="18" customHeight="1" x14ac:dyDescent="0.2">
      <c r="A103" s="1" t="s">
        <v>66</v>
      </c>
      <c r="B103" s="3">
        <v>44439</v>
      </c>
      <c r="C103" s="4">
        <v>0</v>
      </c>
      <c r="D103" s="4">
        <v>0</v>
      </c>
      <c r="E103" s="4">
        <v>211500</v>
      </c>
      <c r="F103" s="4">
        <f t="shared" si="9"/>
        <v>6768000</v>
      </c>
      <c r="G103" s="4">
        <v>0</v>
      </c>
      <c r="H103" s="4">
        <v>0</v>
      </c>
      <c r="I103" s="4">
        <f t="shared" si="7"/>
        <v>3000</v>
      </c>
      <c r="J103" s="4">
        <v>0</v>
      </c>
      <c r="K103" s="4">
        <v>0.95238095239999998</v>
      </c>
      <c r="L103" s="4">
        <v>1</v>
      </c>
    </row>
    <row r="104" spans="1:12" ht="18" customHeight="1" x14ac:dyDescent="0.2">
      <c r="A104" s="1" t="s">
        <v>67</v>
      </c>
      <c r="B104" s="3">
        <v>44439</v>
      </c>
      <c r="C104" s="4">
        <v>0</v>
      </c>
      <c r="D104" s="4">
        <v>0</v>
      </c>
      <c r="E104" s="4">
        <v>211500</v>
      </c>
      <c r="F104" s="4">
        <f t="shared" si="9"/>
        <v>6979500</v>
      </c>
      <c r="G104" s="4">
        <v>0</v>
      </c>
      <c r="H104" s="4">
        <f t="shared" si="10"/>
        <v>0</v>
      </c>
      <c r="I104" s="4">
        <f t="shared" si="7"/>
        <v>3000</v>
      </c>
      <c r="J104" s="4">
        <v>0</v>
      </c>
      <c r="K104" s="4">
        <v>0.95238095239999998</v>
      </c>
      <c r="L104" s="4">
        <v>1</v>
      </c>
    </row>
    <row r="105" spans="1:12" ht="18" customHeight="1" x14ac:dyDescent="0.2">
      <c r="A105" s="1" t="s">
        <v>68</v>
      </c>
      <c r="B105" s="3">
        <v>44439</v>
      </c>
      <c r="C105" s="4">
        <v>0</v>
      </c>
      <c r="D105" s="4">
        <v>0</v>
      </c>
      <c r="E105" s="4">
        <v>211500</v>
      </c>
      <c r="F105" s="4">
        <f t="shared" si="9"/>
        <v>7191000</v>
      </c>
      <c r="G105" s="4">
        <v>0</v>
      </c>
      <c r="H105" s="4">
        <v>0</v>
      </c>
      <c r="I105" s="4">
        <f t="shared" si="7"/>
        <v>3000</v>
      </c>
      <c r="J105" s="4">
        <v>0</v>
      </c>
      <c r="K105" s="4">
        <v>0.95238095239999998</v>
      </c>
      <c r="L105" s="4">
        <v>1</v>
      </c>
    </row>
    <row r="106" spans="1:12" ht="18" customHeight="1" x14ac:dyDescent="0.2">
      <c r="A106" s="1" t="s">
        <v>69</v>
      </c>
      <c r="B106" s="3">
        <v>44439</v>
      </c>
      <c r="C106" s="4">
        <v>0</v>
      </c>
      <c r="D106" s="4">
        <v>0</v>
      </c>
      <c r="E106" s="4">
        <v>211500</v>
      </c>
      <c r="F106" s="4">
        <f t="shared" si="9"/>
        <v>7402500</v>
      </c>
      <c r="G106" s="4">
        <v>0</v>
      </c>
      <c r="H106" s="4">
        <f t="shared" si="10"/>
        <v>0</v>
      </c>
      <c r="I106" s="4">
        <f t="shared" si="7"/>
        <v>3000</v>
      </c>
      <c r="J106" s="4">
        <v>0</v>
      </c>
      <c r="K106" s="4">
        <v>0.95238095239999998</v>
      </c>
      <c r="L106" s="4">
        <v>1</v>
      </c>
    </row>
    <row r="107" spans="1:12" ht="18" customHeight="1" x14ac:dyDescent="0.2">
      <c r="A107" s="1" t="s">
        <v>60</v>
      </c>
      <c r="B107" s="3">
        <v>44469</v>
      </c>
      <c r="C107" s="4">
        <v>0</v>
      </c>
      <c r="D107" s="4">
        <v>0</v>
      </c>
      <c r="E107" s="4">
        <v>211500</v>
      </c>
      <c r="F107" s="4">
        <f t="shared" si="9"/>
        <v>7614000</v>
      </c>
      <c r="G107" s="4">
        <v>0</v>
      </c>
      <c r="H107" s="4">
        <v>0</v>
      </c>
      <c r="I107" s="4">
        <f t="shared" si="7"/>
        <v>3000</v>
      </c>
      <c r="J107" s="4">
        <v>0</v>
      </c>
      <c r="K107" s="4">
        <v>0.95238095239999998</v>
      </c>
      <c r="L107" s="4">
        <v>1</v>
      </c>
    </row>
    <row r="108" spans="1:12" ht="18" customHeight="1" x14ac:dyDescent="0.2">
      <c r="A108" s="1" t="s">
        <v>61</v>
      </c>
      <c r="B108" s="3">
        <v>44469</v>
      </c>
      <c r="C108" s="4">
        <v>0</v>
      </c>
      <c r="D108" s="4">
        <v>0</v>
      </c>
      <c r="E108" s="4">
        <v>211500</v>
      </c>
      <c r="F108" s="4">
        <f t="shared" si="9"/>
        <v>7825500</v>
      </c>
      <c r="G108" s="4">
        <v>0</v>
      </c>
      <c r="H108" s="4">
        <v>0</v>
      </c>
      <c r="I108" s="4">
        <f t="shared" si="7"/>
        <v>3000</v>
      </c>
      <c r="J108" s="4">
        <v>0</v>
      </c>
      <c r="K108" s="4">
        <v>0.95238095239999998</v>
      </c>
      <c r="L108" s="4">
        <v>1</v>
      </c>
    </row>
    <row r="109" spans="1:12" ht="18" customHeight="1" x14ac:dyDescent="0.2">
      <c r="A109" s="1" t="s">
        <v>62</v>
      </c>
      <c r="B109" s="3">
        <v>44469</v>
      </c>
      <c r="C109" s="4">
        <v>0</v>
      </c>
      <c r="D109" s="4">
        <v>0</v>
      </c>
      <c r="E109" s="4">
        <v>211500</v>
      </c>
      <c r="F109" s="4">
        <f t="shared" si="9"/>
        <v>8037000</v>
      </c>
      <c r="G109" s="4">
        <v>0</v>
      </c>
      <c r="H109" s="4">
        <f t="shared" si="10"/>
        <v>0</v>
      </c>
      <c r="I109" s="4">
        <f t="shared" si="7"/>
        <v>3000</v>
      </c>
      <c r="J109" s="4">
        <v>0</v>
      </c>
      <c r="K109" s="4">
        <v>0.95238095239999998</v>
      </c>
      <c r="L109" s="4">
        <v>1</v>
      </c>
    </row>
    <row r="110" spans="1:12" ht="18" customHeight="1" x14ac:dyDescent="0.2">
      <c r="A110" s="1" t="s">
        <v>63</v>
      </c>
      <c r="B110" s="3">
        <v>44469</v>
      </c>
      <c r="C110" s="4">
        <v>0</v>
      </c>
      <c r="D110" s="4">
        <v>0</v>
      </c>
      <c r="E110" s="4">
        <v>211500</v>
      </c>
      <c r="F110" s="4">
        <f t="shared" si="9"/>
        <v>8248500</v>
      </c>
      <c r="G110" s="4">
        <v>0</v>
      </c>
      <c r="H110" s="4">
        <f t="shared" si="10"/>
        <v>0</v>
      </c>
      <c r="I110" s="4">
        <f t="shared" si="7"/>
        <v>3000</v>
      </c>
      <c r="J110" s="4">
        <v>0</v>
      </c>
      <c r="K110" s="4">
        <v>0.95238095239999998</v>
      </c>
      <c r="L110" s="4">
        <v>1</v>
      </c>
    </row>
    <row r="111" spans="1:12" ht="18" customHeight="1" x14ac:dyDescent="0.2">
      <c r="A111" s="1" t="s">
        <v>64</v>
      </c>
      <c r="B111" s="3">
        <v>44469</v>
      </c>
      <c r="C111" s="4">
        <v>400000</v>
      </c>
      <c r="D111" s="4">
        <f t="shared" si="8"/>
        <v>400000</v>
      </c>
      <c r="E111" s="4">
        <v>211500</v>
      </c>
      <c r="F111" s="4">
        <f t="shared" si="9"/>
        <v>8460000</v>
      </c>
      <c r="G111" s="4">
        <v>211500</v>
      </c>
      <c r="H111" s="4">
        <f t="shared" si="10"/>
        <v>211500</v>
      </c>
      <c r="I111" s="4">
        <f t="shared" si="7"/>
        <v>3000</v>
      </c>
      <c r="J111" s="4">
        <v>0</v>
      </c>
      <c r="K111" s="4">
        <v>0.95238095239999998</v>
      </c>
      <c r="L111" s="4">
        <v>1</v>
      </c>
    </row>
    <row r="112" spans="1:12" ht="18" customHeight="1" x14ac:dyDescent="0.2">
      <c r="A112" s="1" t="s">
        <v>128</v>
      </c>
      <c r="B112" s="3">
        <v>44681</v>
      </c>
      <c r="C112" s="4">
        <v>400000</v>
      </c>
      <c r="D112" s="4">
        <f t="shared" si="8"/>
        <v>800000</v>
      </c>
      <c r="E112" s="4">
        <v>211500</v>
      </c>
      <c r="F112" s="4">
        <f t="shared" si="9"/>
        <v>8671500</v>
      </c>
      <c r="G112" s="4">
        <v>211500</v>
      </c>
      <c r="H112" s="4">
        <f t="shared" si="10"/>
        <v>423000</v>
      </c>
      <c r="I112" s="4">
        <f t="shared" si="7"/>
        <v>3000</v>
      </c>
      <c r="J112" s="4">
        <v>0</v>
      </c>
      <c r="K112" s="4">
        <v>0.95238095239999998</v>
      </c>
      <c r="L112" s="4">
        <v>1</v>
      </c>
    </row>
    <row r="113" spans="1:12" ht="18" customHeight="1" x14ac:dyDescent="0.2">
      <c r="A113" s="1" t="s">
        <v>129</v>
      </c>
      <c r="B113" s="3">
        <v>44681</v>
      </c>
      <c r="C113" s="4">
        <v>0</v>
      </c>
      <c r="D113" s="4">
        <v>0</v>
      </c>
      <c r="E113" s="4">
        <v>211500</v>
      </c>
      <c r="F113" s="4">
        <f t="shared" si="9"/>
        <v>8883000</v>
      </c>
      <c r="G113" s="4">
        <v>0</v>
      </c>
      <c r="H113" s="4">
        <v>0</v>
      </c>
      <c r="I113" s="4">
        <f t="shared" si="7"/>
        <v>3000</v>
      </c>
      <c r="J113" s="4">
        <v>0</v>
      </c>
      <c r="K113" s="4">
        <v>0.95238095239999998</v>
      </c>
      <c r="L113" s="4">
        <v>1</v>
      </c>
    </row>
    <row r="114" spans="1:12" ht="18" customHeight="1" x14ac:dyDescent="0.2">
      <c r="A114" s="1" t="s">
        <v>122</v>
      </c>
      <c r="B114" s="3">
        <v>44742</v>
      </c>
      <c r="C114" s="4">
        <v>0</v>
      </c>
      <c r="D114" s="4">
        <v>0</v>
      </c>
      <c r="E114" s="4">
        <v>211500</v>
      </c>
      <c r="F114" s="4">
        <f t="shared" si="9"/>
        <v>9094500</v>
      </c>
      <c r="G114" s="4">
        <v>0</v>
      </c>
      <c r="H114" s="4">
        <f t="shared" si="10"/>
        <v>0</v>
      </c>
      <c r="I114" s="4">
        <f t="shared" si="7"/>
        <v>3000</v>
      </c>
      <c r="J114" s="4">
        <v>0</v>
      </c>
      <c r="K114" s="4">
        <v>0.95238095239999998</v>
      </c>
      <c r="L114" s="4">
        <v>1</v>
      </c>
    </row>
    <row r="115" spans="1:12" ht="18" customHeight="1" x14ac:dyDescent="0.2">
      <c r="A115" s="1" t="s">
        <v>123</v>
      </c>
      <c r="B115" s="3">
        <v>44742</v>
      </c>
      <c r="C115" s="4">
        <v>0</v>
      </c>
      <c r="D115" s="4">
        <v>0</v>
      </c>
      <c r="E115" s="4">
        <v>211500</v>
      </c>
      <c r="F115" s="4">
        <f t="shared" si="9"/>
        <v>9306000</v>
      </c>
      <c r="G115" s="4">
        <v>0</v>
      </c>
      <c r="H115" s="4">
        <f t="shared" si="10"/>
        <v>0</v>
      </c>
      <c r="I115" s="4">
        <f t="shared" si="7"/>
        <v>3000</v>
      </c>
      <c r="J115" s="4">
        <v>0</v>
      </c>
      <c r="K115" s="4">
        <v>0.95238095239999998</v>
      </c>
      <c r="L115" s="4">
        <v>1</v>
      </c>
    </row>
    <row r="116" spans="1:12" ht="18" customHeight="1" x14ac:dyDescent="0.2">
      <c r="A116" s="1" t="s">
        <v>124</v>
      </c>
      <c r="B116" s="3">
        <v>44742</v>
      </c>
      <c r="C116" s="4">
        <v>0</v>
      </c>
      <c r="D116" s="4">
        <v>0</v>
      </c>
      <c r="E116" s="4">
        <v>211500</v>
      </c>
      <c r="F116" s="4">
        <f t="shared" si="9"/>
        <v>9517500</v>
      </c>
      <c r="G116" s="4">
        <v>0</v>
      </c>
      <c r="H116" s="4">
        <f t="shared" si="10"/>
        <v>0</v>
      </c>
      <c r="I116" s="4">
        <f t="shared" si="7"/>
        <v>3000</v>
      </c>
      <c r="J116" s="4">
        <v>0</v>
      </c>
      <c r="K116" s="4">
        <v>0.95238095239999998</v>
      </c>
      <c r="L116" s="4">
        <v>1</v>
      </c>
    </row>
    <row r="117" spans="1:12" ht="18" customHeight="1" x14ac:dyDescent="0.2">
      <c r="A117" s="1" t="s">
        <v>125</v>
      </c>
      <c r="B117" s="3">
        <v>44742</v>
      </c>
      <c r="C117" s="4">
        <v>400000</v>
      </c>
      <c r="D117" s="4">
        <f t="shared" si="8"/>
        <v>400000</v>
      </c>
      <c r="E117" s="4">
        <v>211500</v>
      </c>
      <c r="F117" s="4">
        <f t="shared" si="9"/>
        <v>9729000</v>
      </c>
      <c r="G117" s="4">
        <v>211500</v>
      </c>
      <c r="H117" s="4">
        <f t="shared" si="10"/>
        <v>211500</v>
      </c>
      <c r="I117" s="4">
        <f t="shared" si="7"/>
        <v>3000</v>
      </c>
      <c r="J117" s="4">
        <v>0</v>
      </c>
      <c r="K117" s="4">
        <v>0.95238095239999998</v>
      </c>
      <c r="L117" s="4">
        <v>1</v>
      </c>
    </row>
    <row r="118" spans="1:12" ht="18" customHeight="1" x14ac:dyDescent="0.2">
      <c r="A118" s="1" t="s">
        <v>126</v>
      </c>
      <c r="B118" s="3">
        <v>44742</v>
      </c>
      <c r="C118" s="4">
        <v>400000</v>
      </c>
      <c r="D118" s="4">
        <f t="shared" si="8"/>
        <v>800000</v>
      </c>
      <c r="E118" s="4">
        <v>211500</v>
      </c>
      <c r="F118" s="4">
        <f t="shared" si="9"/>
        <v>9940500</v>
      </c>
      <c r="G118" s="4">
        <v>211500</v>
      </c>
      <c r="H118" s="4">
        <f t="shared" si="10"/>
        <v>423000</v>
      </c>
      <c r="I118" s="4">
        <f t="shared" si="7"/>
        <v>3000</v>
      </c>
      <c r="J118" s="4">
        <v>0</v>
      </c>
      <c r="K118" s="4">
        <v>0.95238095239999998</v>
      </c>
      <c r="L118" s="4">
        <v>1</v>
      </c>
    </row>
    <row r="119" spans="1:12" ht="18" customHeight="1" x14ac:dyDescent="0.2">
      <c r="A119" s="1" t="s">
        <v>109</v>
      </c>
      <c r="B119" s="3">
        <v>44742</v>
      </c>
      <c r="C119" s="4">
        <v>220000</v>
      </c>
      <c r="D119" s="4">
        <f t="shared" si="8"/>
        <v>1020000</v>
      </c>
      <c r="E119" s="4">
        <v>211500</v>
      </c>
      <c r="F119" s="4">
        <f t="shared" si="9"/>
        <v>10152000</v>
      </c>
      <c r="G119" s="4">
        <v>211500</v>
      </c>
      <c r="H119" s="4">
        <f t="shared" si="10"/>
        <v>634500</v>
      </c>
      <c r="I119" s="4">
        <f t="shared" si="7"/>
        <v>3000</v>
      </c>
      <c r="J119" s="4">
        <v>0</v>
      </c>
      <c r="K119" s="4">
        <v>0.95238095239999998</v>
      </c>
      <c r="L119" s="4">
        <v>1</v>
      </c>
    </row>
    <row r="120" spans="1:12" ht="18" customHeight="1" x14ac:dyDescent="0.2">
      <c r="A120" s="1" t="s">
        <v>119</v>
      </c>
      <c r="B120" s="3">
        <v>44834</v>
      </c>
      <c r="C120" s="4">
        <v>0</v>
      </c>
      <c r="D120" s="4">
        <v>0</v>
      </c>
      <c r="E120" s="4">
        <v>211500</v>
      </c>
      <c r="F120" s="4">
        <f t="shared" si="9"/>
        <v>10363500</v>
      </c>
      <c r="G120" s="4">
        <v>0</v>
      </c>
      <c r="H120" s="4">
        <v>0</v>
      </c>
      <c r="I120" s="4">
        <f t="shared" si="7"/>
        <v>3000</v>
      </c>
      <c r="J120" s="4">
        <v>0</v>
      </c>
      <c r="K120" s="4">
        <v>0.95238095239999998</v>
      </c>
      <c r="L120" s="4">
        <v>1</v>
      </c>
    </row>
    <row r="121" spans="1:12" ht="18" customHeight="1" x14ac:dyDescent="0.2">
      <c r="A121" s="1" t="s">
        <v>120</v>
      </c>
      <c r="B121" s="3">
        <v>44834</v>
      </c>
      <c r="C121" s="4">
        <v>0</v>
      </c>
      <c r="D121" s="4">
        <f t="shared" si="8"/>
        <v>0</v>
      </c>
      <c r="E121" s="4">
        <v>211500</v>
      </c>
      <c r="F121" s="4">
        <f t="shared" si="9"/>
        <v>10575000</v>
      </c>
      <c r="G121" s="4">
        <v>0</v>
      </c>
      <c r="H121" s="4">
        <f t="shared" si="10"/>
        <v>0</v>
      </c>
      <c r="I121" s="4">
        <f t="shared" si="7"/>
        <v>3000</v>
      </c>
      <c r="J121" s="4">
        <v>0</v>
      </c>
      <c r="K121" s="4">
        <v>0.95238095239999998</v>
      </c>
      <c r="L121" s="4">
        <v>1</v>
      </c>
    </row>
    <row r="122" spans="1:12" ht="18" customHeight="1" x14ac:dyDescent="0.2">
      <c r="A122" s="1" t="s">
        <v>121</v>
      </c>
      <c r="B122" s="3">
        <v>44834</v>
      </c>
      <c r="C122" s="4">
        <v>400000</v>
      </c>
      <c r="D122" s="4">
        <f t="shared" si="8"/>
        <v>400000</v>
      </c>
      <c r="E122" s="4">
        <v>211500</v>
      </c>
      <c r="F122" s="4">
        <f t="shared" si="9"/>
        <v>10786500</v>
      </c>
      <c r="G122" s="4">
        <v>211500</v>
      </c>
      <c r="H122" s="4">
        <f t="shared" si="10"/>
        <v>211500</v>
      </c>
      <c r="I122" s="4">
        <f t="shared" si="7"/>
        <v>3000</v>
      </c>
      <c r="J122" s="4">
        <v>0</v>
      </c>
      <c r="K122" s="4">
        <v>0.95238095239999998</v>
      </c>
      <c r="L122" s="4">
        <v>1</v>
      </c>
    </row>
    <row r="123" spans="1:12" ht="18" customHeight="1" x14ac:dyDescent="0.2">
      <c r="A123" s="1" t="s">
        <v>89</v>
      </c>
      <c r="B123" s="3">
        <v>44834</v>
      </c>
      <c r="C123" s="4">
        <v>400000</v>
      </c>
      <c r="D123" s="4">
        <f t="shared" si="8"/>
        <v>800000</v>
      </c>
      <c r="E123" s="4">
        <v>211500</v>
      </c>
      <c r="F123" s="4">
        <f t="shared" si="9"/>
        <v>10998000</v>
      </c>
      <c r="G123" s="4">
        <v>211500</v>
      </c>
      <c r="H123" s="4">
        <f t="shared" si="10"/>
        <v>423000</v>
      </c>
      <c r="I123" s="4">
        <f t="shared" si="7"/>
        <v>3000</v>
      </c>
      <c r="J123" s="4">
        <v>0</v>
      </c>
      <c r="K123" s="4">
        <v>0.95238095239999998</v>
      </c>
      <c r="L123" s="4">
        <v>1</v>
      </c>
    </row>
    <row r="124" spans="1:12" ht="18" customHeight="1" x14ac:dyDescent="0.2">
      <c r="A124" s="1" t="s">
        <v>130</v>
      </c>
      <c r="B124" s="3">
        <v>44834</v>
      </c>
      <c r="C124" s="4">
        <v>0</v>
      </c>
      <c r="D124" s="4">
        <v>0</v>
      </c>
      <c r="E124" s="4">
        <v>211500</v>
      </c>
      <c r="F124" s="4">
        <f t="shared" si="9"/>
        <v>11209500</v>
      </c>
      <c r="G124" s="4">
        <v>0</v>
      </c>
      <c r="H124" s="4">
        <v>0</v>
      </c>
      <c r="I124" s="4">
        <f t="shared" si="7"/>
        <v>3000</v>
      </c>
      <c r="J124" s="4">
        <v>0</v>
      </c>
      <c r="K124" s="4">
        <v>0.95238095239999998</v>
      </c>
      <c r="L124" s="4">
        <v>1</v>
      </c>
    </row>
    <row r="125" spans="1:12" ht="18" customHeight="1" x14ac:dyDescent="0.2">
      <c r="A125" s="1" t="s">
        <v>131</v>
      </c>
      <c r="B125" s="3">
        <v>44865</v>
      </c>
      <c r="C125" s="4">
        <v>0</v>
      </c>
      <c r="D125" s="4">
        <v>0</v>
      </c>
      <c r="E125" s="4">
        <v>211500</v>
      </c>
      <c r="F125" s="4">
        <f t="shared" si="9"/>
        <v>11421000</v>
      </c>
      <c r="G125" s="4">
        <v>0</v>
      </c>
      <c r="H125" s="4">
        <v>0</v>
      </c>
      <c r="I125" s="4">
        <f t="shared" si="7"/>
        <v>3000</v>
      </c>
      <c r="J125" s="4">
        <v>0</v>
      </c>
      <c r="K125" s="4">
        <v>0.95238095239999998</v>
      </c>
      <c r="L125" s="4">
        <v>1</v>
      </c>
    </row>
    <row r="126" spans="1:12" ht="18" customHeight="1" x14ac:dyDescent="0.2">
      <c r="A126" s="1" t="s">
        <v>132</v>
      </c>
      <c r="B126" s="3">
        <v>44865</v>
      </c>
      <c r="C126" s="4">
        <v>0</v>
      </c>
      <c r="D126" s="4">
        <v>0</v>
      </c>
      <c r="E126" s="4">
        <v>211500</v>
      </c>
      <c r="F126" s="4">
        <f t="shared" si="9"/>
        <v>11632500</v>
      </c>
      <c r="G126" s="4">
        <v>0</v>
      </c>
      <c r="H126" s="4">
        <f t="shared" si="10"/>
        <v>0</v>
      </c>
      <c r="I126" s="4">
        <f t="shared" si="7"/>
        <v>3000</v>
      </c>
      <c r="J126" s="4">
        <v>0</v>
      </c>
      <c r="K126" s="4">
        <v>0.95238095239999998</v>
      </c>
      <c r="L126" s="4">
        <v>1</v>
      </c>
    </row>
    <row r="127" spans="1:12" ht="18" customHeight="1" x14ac:dyDescent="0.2">
      <c r="A127" s="1" t="s">
        <v>133</v>
      </c>
      <c r="B127" s="3">
        <v>44865</v>
      </c>
      <c r="C127" s="4">
        <v>0</v>
      </c>
      <c r="D127" s="4">
        <v>0</v>
      </c>
      <c r="E127" s="4">
        <v>211500</v>
      </c>
      <c r="F127" s="4">
        <f t="shared" si="9"/>
        <v>11844000</v>
      </c>
      <c r="G127" s="4">
        <v>0</v>
      </c>
      <c r="H127" s="4">
        <f t="shared" si="10"/>
        <v>0</v>
      </c>
      <c r="I127" s="4">
        <f t="shared" si="7"/>
        <v>3000</v>
      </c>
      <c r="J127" s="4">
        <v>0</v>
      </c>
      <c r="K127" s="4">
        <v>0.95238095239999998</v>
      </c>
      <c r="L127" s="4">
        <v>1</v>
      </c>
    </row>
    <row r="128" spans="1:12" ht="18" customHeight="1" x14ac:dyDescent="0.2">
      <c r="A128" s="1" t="s">
        <v>107</v>
      </c>
      <c r="B128" s="3">
        <v>44865</v>
      </c>
      <c r="C128" s="4">
        <v>400000</v>
      </c>
      <c r="D128" s="4">
        <f t="shared" si="8"/>
        <v>400000</v>
      </c>
      <c r="E128" s="4">
        <v>211500</v>
      </c>
      <c r="F128" s="4">
        <f t="shared" si="9"/>
        <v>12055500</v>
      </c>
      <c r="G128" s="4">
        <v>211500</v>
      </c>
      <c r="H128" s="4">
        <f t="shared" si="10"/>
        <v>211500</v>
      </c>
      <c r="I128" s="4">
        <f t="shared" si="7"/>
        <v>3000</v>
      </c>
      <c r="J128" s="4">
        <v>0</v>
      </c>
      <c r="K128" s="4">
        <v>0.95238095239999998</v>
      </c>
      <c r="L128" s="4">
        <v>1</v>
      </c>
    </row>
    <row r="129" spans="1:14" ht="18" customHeight="1" x14ac:dyDescent="0.2">
      <c r="A129" s="1" t="s">
        <v>134</v>
      </c>
      <c r="B129" s="3">
        <v>44865</v>
      </c>
      <c r="C129" s="4">
        <v>400000</v>
      </c>
      <c r="D129" s="4">
        <f t="shared" si="8"/>
        <v>800000</v>
      </c>
      <c r="E129" s="4">
        <v>211500</v>
      </c>
      <c r="F129" s="4">
        <f t="shared" si="9"/>
        <v>12267000</v>
      </c>
      <c r="G129" s="4">
        <v>211500</v>
      </c>
      <c r="H129" s="4">
        <f t="shared" si="10"/>
        <v>423000</v>
      </c>
      <c r="I129" s="4">
        <f t="shared" si="7"/>
        <v>3000</v>
      </c>
      <c r="J129" s="4">
        <v>0</v>
      </c>
      <c r="K129" s="4">
        <v>0.95238095239999998</v>
      </c>
      <c r="L129" s="4">
        <v>1</v>
      </c>
    </row>
    <row r="130" spans="1:14" ht="18" customHeight="1" x14ac:dyDescent="0.2">
      <c r="A130" s="1" t="s">
        <v>135</v>
      </c>
      <c r="B130" s="3">
        <v>44865</v>
      </c>
      <c r="C130" s="4">
        <v>400000</v>
      </c>
      <c r="D130" s="4">
        <f t="shared" si="8"/>
        <v>1200000</v>
      </c>
      <c r="E130" s="4">
        <v>211500</v>
      </c>
      <c r="F130" s="4">
        <f t="shared" si="9"/>
        <v>12478500</v>
      </c>
      <c r="G130" s="4">
        <v>211500</v>
      </c>
      <c r="H130" s="4">
        <f t="shared" si="10"/>
        <v>634500</v>
      </c>
      <c r="I130" s="4">
        <f t="shared" si="7"/>
        <v>3000</v>
      </c>
      <c r="J130" s="4">
        <v>0</v>
      </c>
      <c r="K130" s="4">
        <v>0.95238095239999998</v>
      </c>
      <c r="L130" s="4">
        <v>1</v>
      </c>
    </row>
    <row r="131" spans="1:14" ht="18" customHeight="1" x14ac:dyDescent="0.2">
      <c r="A131" s="1" t="s">
        <v>136</v>
      </c>
      <c r="B131" s="3">
        <v>44865</v>
      </c>
      <c r="C131" s="4">
        <v>0</v>
      </c>
      <c r="D131" s="4">
        <v>0</v>
      </c>
      <c r="E131" s="4">
        <v>211500</v>
      </c>
      <c r="F131" s="4">
        <f t="shared" si="9"/>
        <v>12690000</v>
      </c>
      <c r="G131" s="4">
        <v>0</v>
      </c>
      <c r="H131" s="4">
        <v>0</v>
      </c>
      <c r="I131" s="4">
        <f t="shared" si="7"/>
        <v>3000</v>
      </c>
      <c r="J131" s="4">
        <v>0</v>
      </c>
      <c r="K131" s="4">
        <v>0.95238095239999998</v>
      </c>
      <c r="L131" s="4">
        <v>1</v>
      </c>
    </row>
    <row r="132" spans="1:14" ht="18" customHeight="1" x14ac:dyDescent="0.2">
      <c r="A132" s="1" t="s">
        <v>137</v>
      </c>
      <c r="B132" s="3">
        <v>44865</v>
      </c>
      <c r="C132" s="4">
        <v>0</v>
      </c>
      <c r="D132" s="4">
        <v>0</v>
      </c>
      <c r="E132" s="4">
        <v>211500</v>
      </c>
      <c r="F132" s="4">
        <f t="shared" si="9"/>
        <v>12901500</v>
      </c>
      <c r="G132" s="4">
        <v>0</v>
      </c>
      <c r="H132" s="4">
        <f t="shared" si="10"/>
        <v>0</v>
      </c>
      <c r="I132" s="4">
        <f t="shared" si="7"/>
        <v>3000</v>
      </c>
      <c r="J132" s="4">
        <v>0</v>
      </c>
      <c r="K132" s="4">
        <v>0.95238095239999998</v>
      </c>
      <c r="L132" s="4">
        <v>1</v>
      </c>
    </row>
    <row r="133" spans="1:14" ht="18" customHeight="1" x14ac:dyDescent="0.2">
      <c r="A133" s="1" t="s">
        <v>127</v>
      </c>
      <c r="B133" s="3">
        <v>45138</v>
      </c>
      <c r="C133" s="4">
        <v>400000</v>
      </c>
      <c r="D133" s="4">
        <f t="shared" si="8"/>
        <v>400000</v>
      </c>
      <c r="E133" s="4">
        <v>211500</v>
      </c>
      <c r="F133" s="4">
        <f t="shared" si="9"/>
        <v>13113000</v>
      </c>
      <c r="G133" s="4">
        <v>211500</v>
      </c>
      <c r="H133" s="4">
        <f t="shared" si="10"/>
        <v>211500</v>
      </c>
      <c r="I133" s="4">
        <f t="shared" si="7"/>
        <v>3000</v>
      </c>
      <c r="J133" s="4">
        <v>0</v>
      </c>
      <c r="K133" s="4">
        <v>0.95238095239999998</v>
      </c>
      <c r="L133" s="4">
        <v>1</v>
      </c>
    </row>
    <row r="134" spans="1:14" ht="15" x14ac:dyDescent="0.25">
      <c r="G134" s="57" t="s">
        <v>150</v>
      </c>
      <c r="H134" s="57"/>
      <c r="I134" s="14">
        <v>62</v>
      </c>
      <c r="J134" s="15"/>
      <c r="K134" s="15"/>
      <c r="L134" s="15"/>
      <c r="M134" s="15"/>
      <c r="N134" s="14">
        <v>62</v>
      </c>
    </row>
  </sheetData>
  <sortState xmlns:xlrd2="http://schemas.microsoft.com/office/spreadsheetml/2017/richdata2" ref="Q3:V37">
    <sortCondition ref="Q3:Q37"/>
  </sortState>
  <mergeCells count="8">
    <mergeCell ref="G134:H134"/>
    <mergeCell ref="Q1:Q2"/>
    <mergeCell ref="A70:H70"/>
    <mergeCell ref="R1:V1"/>
    <mergeCell ref="W1:AA1"/>
    <mergeCell ref="A1:H1"/>
    <mergeCell ref="G69:H69"/>
    <mergeCell ref="Q30:S30"/>
  </mergeCells>
  <pageMargins left="0.75" right="0.75" top="1" bottom="1" header="0.5" footer="0.5"/>
  <pageSetup paperSize="9" orientation="portrait" horizontalDpi="1200" verticalDpi="12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7CD72-F2E5-42D3-AB71-5B2419D15692}">
  <dimension ref="A1"/>
  <sheetViews>
    <sheetView workbookViewId="0">
      <selection activeCell="O14" sqref="O14"/>
    </sheetView>
  </sheetViews>
  <sheetFormatPr defaultRowHeight="14.2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23951-4258-467B-BED0-EE338053D5AB}">
  <dimension ref="A1"/>
  <sheetViews>
    <sheetView zoomScale="60" zoomScaleNormal="60" workbookViewId="0"/>
  </sheetViews>
  <sheetFormatPr defaultRowHeight="14.2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C2- Dados de sincronizacao</vt:lpstr>
      <vt:lpstr>SML</vt:lpstr>
      <vt:lpstr>Gráfico E.V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2023-06-01T20:54:53Z</dcterms:created>
  <dcterms:modified xsi:type="dcterms:W3CDTF">2023-06-22T12:32:00Z</dcterms:modified>
</cp:coreProperties>
</file>